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Dev. from 2013.14" sheetId="1" r:id="rId1"/>
    <sheet name="Dev.Cup" sheetId="2" r:id="rId2"/>
  </sheets>
  <definedNames>
    <definedName name="Results_by_Date" localSheetId="0">#REF!</definedName>
    <definedName name="Results_by_Date" localSheetId="1">#REF!</definedName>
    <definedName name="Results_by_Date">#REF!</definedName>
  </definedNames>
  <calcPr calcId="145621"/>
</workbook>
</file>

<file path=xl/calcChain.xml><?xml version="1.0" encoding="utf-8"?>
<calcChain xmlns="http://schemas.openxmlformats.org/spreadsheetml/2006/main">
  <c r="EA277" i="1" l="1"/>
  <c r="DZ277" i="1"/>
  <c r="DV277" i="1"/>
  <c r="DU277" i="1"/>
  <c r="DT277" i="1"/>
  <c r="H284" i="1" l="1"/>
  <c r="G284" i="1"/>
  <c r="F284" i="1"/>
  <c r="E284" i="1"/>
  <c r="D284" i="1"/>
  <c r="EI285" i="1" l="1"/>
  <c r="EE285" i="1"/>
  <c r="EJ277" i="1"/>
  <c r="EI277" i="1"/>
  <c r="EF277" i="1"/>
  <c r="EE277" i="1"/>
  <c r="DO285" i="1"/>
  <c r="DO283" i="1"/>
  <c r="EI283" i="1" s="1"/>
  <c r="DO281" i="1"/>
  <c r="EJ281" i="1" s="1"/>
  <c r="DO279" i="1"/>
  <c r="EK279" i="1" s="1"/>
  <c r="DO277" i="1"/>
  <c r="EF283" i="1" l="1"/>
  <c r="EJ283" i="1"/>
  <c r="EE279" i="1"/>
  <c r="EI279" i="1"/>
  <c r="EG283" i="1"/>
  <c r="EF285" i="1"/>
  <c r="EJ285" i="1"/>
  <c r="EG277" i="1"/>
  <c r="EK277" i="1"/>
  <c r="EF279" i="1"/>
  <c r="EJ279" i="1"/>
  <c r="EE281" i="1"/>
  <c r="EI281" i="1"/>
  <c r="EH283" i="1"/>
  <c r="EG285" i="1"/>
  <c r="EK285" i="1"/>
  <c r="EH279" i="1"/>
  <c r="EG281" i="1"/>
  <c r="EK281" i="1"/>
  <c r="EH281" i="1"/>
  <c r="EK283" i="1"/>
  <c r="EH277" i="1"/>
  <c r="EG279" i="1"/>
  <c r="EF281" i="1"/>
  <c r="EE283" i="1"/>
  <c r="EH285" i="1"/>
  <c r="EU303" i="1"/>
  <c r="ET303" i="1"/>
  <c r="ES303" i="1"/>
  <c r="ER303" i="1"/>
  <c r="EQ303" i="1"/>
  <c r="EP303" i="1"/>
  <c r="EO303" i="1"/>
  <c r="EN303" i="1"/>
  <c r="EC303" i="1"/>
  <c r="EB303" i="1"/>
  <c r="DY303" i="1"/>
  <c r="DX303" i="1"/>
  <c r="DW303" i="1"/>
  <c r="CY305" i="1"/>
  <c r="CX305" i="1"/>
  <c r="CW305" i="1"/>
  <c r="CV305" i="1"/>
  <c r="CU305" i="1"/>
  <c r="CT305" i="1"/>
  <c r="CR305" i="1"/>
  <c r="CQ305" i="1"/>
  <c r="CP305" i="1"/>
  <c r="BZ305" i="1"/>
  <c r="BY305" i="1"/>
  <c r="BX305" i="1"/>
  <c r="BW305" i="1"/>
  <c r="BV305" i="1"/>
  <c r="BU305" i="1"/>
  <c r="BS305" i="1"/>
  <c r="BR305" i="1"/>
  <c r="BQ305" i="1"/>
  <c r="AW305" i="1"/>
  <c r="AV305" i="1"/>
  <c r="AT305" i="1"/>
  <c r="AS305" i="1"/>
  <c r="AR305" i="1"/>
  <c r="FD304" i="1"/>
  <c r="FC304" i="1"/>
  <c r="FB304" i="1"/>
  <c r="FA304" i="1"/>
  <c r="EZ304" i="1"/>
  <c r="EY304" i="1"/>
  <c r="EX304" i="1"/>
  <c r="EW304" i="1"/>
  <c r="CT304" i="1"/>
  <c r="CR304" i="1"/>
  <c r="CP304" i="1"/>
  <c r="BU304" i="1"/>
  <c r="BT304" i="1"/>
  <c r="BS304" i="1"/>
  <c r="BR304" i="1"/>
  <c r="BQ304" i="1"/>
  <c r="AV304" i="1"/>
  <c r="AU304" i="1"/>
  <c r="AT304" i="1"/>
  <c r="AS304" i="1"/>
  <c r="AR304" i="1"/>
  <c r="DO303" i="1"/>
  <c r="BU303" i="1"/>
  <c r="BT303" i="1"/>
  <c r="BS303" i="1"/>
  <c r="BR303" i="1"/>
  <c r="BQ303" i="1"/>
  <c r="AV303" i="1"/>
  <c r="AU303" i="1"/>
  <c r="AT303" i="1"/>
  <c r="AS303" i="1"/>
  <c r="AR303" i="1"/>
  <c r="H301" i="1"/>
  <c r="G301" i="1"/>
  <c r="F301" i="1"/>
  <c r="E301" i="1"/>
  <c r="D301" i="1"/>
  <c r="FD302" i="1"/>
  <c r="FC302" i="1"/>
  <c r="FB302" i="1"/>
  <c r="FA302" i="1"/>
  <c r="EZ302" i="1"/>
  <c r="EY302" i="1"/>
  <c r="EX302" i="1"/>
  <c r="EW302" i="1"/>
  <c r="CQ302" i="1"/>
  <c r="BV302" i="1"/>
  <c r="BT302" i="1"/>
  <c r="BS302" i="1"/>
  <c r="BR302" i="1"/>
  <c r="BQ302" i="1"/>
  <c r="AW302" i="1"/>
  <c r="AU302" i="1"/>
  <c r="CS302" i="1" s="1"/>
  <c r="AT302" i="1"/>
  <c r="AS302" i="1"/>
  <c r="AR302" i="1"/>
  <c r="DO301" i="1"/>
  <c r="EK301" i="1" s="1"/>
  <c r="BV301" i="1"/>
  <c r="BT301" i="1"/>
  <c r="BS301" i="1"/>
  <c r="BR301" i="1"/>
  <c r="BQ301" i="1"/>
  <c r="AW301" i="1"/>
  <c r="AU301" i="1"/>
  <c r="AT301" i="1"/>
  <c r="AS301" i="1"/>
  <c r="AR301" i="1"/>
  <c r="FD300" i="1"/>
  <c r="FC300" i="1"/>
  <c r="FB300" i="1"/>
  <c r="FA300" i="1"/>
  <c r="EZ300" i="1"/>
  <c r="EY300" i="1"/>
  <c r="EX300" i="1"/>
  <c r="EW300" i="1"/>
  <c r="CU300" i="1"/>
  <c r="CP300" i="1"/>
  <c r="BV300" i="1"/>
  <c r="BU300" i="1"/>
  <c r="BS300" i="1"/>
  <c r="BR300" i="1"/>
  <c r="BQ300" i="1"/>
  <c r="AW300" i="1"/>
  <c r="AV300" i="1"/>
  <c r="AT300" i="1"/>
  <c r="AS300" i="1"/>
  <c r="AR300" i="1"/>
  <c r="DO299" i="1"/>
  <c r="EK299" i="1" s="1"/>
  <c r="CU299" i="1"/>
  <c r="BV299" i="1"/>
  <c r="BU299" i="1"/>
  <c r="BS299" i="1"/>
  <c r="BR299" i="1"/>
  <c r="BQ299" i="1"/>
  <c r="AW299" i="1"/>
  <c r="AV299" i="1"/>
  <c r="AT299" i="1"/>
  <c r="AS299" i="1"/>
  <c r="AR299" i="1"/>
  <c r="FD298" i="1"/>
  <c r="FC298" i="1"/>
  <c r="FB298" i="1"/>
  <c r="FA298" i="1"/>
  <c r="EZ298" i="1"/>
  <c r="EY298" i="1"/>
  <c r="EX298" i="1"/>
  <c r="EW298" i="1"/>
  <c r="CS298" i="1"/>
  <c r="BV298" i="1"/>
  <c r="BU298" i="1"/>
  <c r="BT298" i="1"/>
  <c r="BR298" i="1"/>
  <c r="BQ298" i="1"/>
  <c r="AW298" i="1"/>
  <c r="AV298" i="1"/>
  <c r="CT298" i="1" s="1"/>
  <c r="AU298" i="1"/>
  <c r="AS298" i="1"/>
  <c r="AR298" i="1"/>
  <c r="CP298" i="1" s="1"/>
  <c r="J298" i="1"/>
  <c r="DO297" i="1"/>
  <c r="EI297" i="1" s="1"/>
  <c r="BV297" i="1"/>
  <c r="BU297" i="1"/>
  <c r="BT297" i="1"/>
  <c r="BR297" i="1"/>
  <c r="BQ297" i="1"/>
  <c r="AW297" i="1"/>
  <c r="AV297" i="1"/>
  <c r="AU297" i="1"/>
  <c r="AS297" i="1"/>
  <c r="AR297" i="1"/>
  <c r="J297" i="1"/>
  <c r="FD296" i="1"/>
  <c r="FC296" i="1"/>
  <c r="FB296" i="1"/>
  <c r="FA296" i="1"/>
  <c r="EZ296" i="1"/>
  <c r="EY296" i="1"/>
  <c r="EX296" i="1"/>
  <c r="EW296" i="1"/>
  <c r="CU296" i="1"/>
  <c r="CS296" i="1"/>
  <c r="CR296" i="1"/>
  <c r="CP296" i="1"/>
  <c r="BV296" i="1"/>
  <c r="BU296" i="1"/>
  <c r="BT296" i="1"/>
  <c r="BS296" i="1"/>
  <c r="BQ296" i="1"/>
  <c r="AW296" i="1"/>
  <c r="AV296" i="1"/>
  <c r="CT296" i="1" s="1"/>
  <c r="AU296" i="1"/>
  <c r="AT296" i="1"/>
  <c r="AR296" i="1"/>
  <c r="J296" i="1"/>
  <c r="DO295" i="1"/>
  <c r="EH295" i="1" s="1"/>
  <c r="BV295" i="1"/>
  <c r="BU295" i="1"/>
  <c r="BT295" i="1"/>
  <c r="BS295" i="1"/>
  <c r="BQ295" i="1"/>
  <c r="AW295" i="1"/>
  <c r="AV295" i="1"/>
  <c r="AU295" i="1"/>
  <c r="AT295" i="1"/>
  <c r="AR295" i="1"/>
  <c r="J295" i="1"/>
  <c r="FD294" i="1"/>
  <c r="FC294" i="1"/>
  <c r="FB294" i="1"/>
  <c r="FA294" i="1"/>
  <c r="EZ294" i="1"/>
  <c r="EY294" i="1"/>
  <c r="EX294" i="1"/>
  <c r="EW294" i="1"/>
  <c r="CT294" i="1"/>
  <c r="CR294" i="1"/>
  <c r="BV294" i="1"/>
  <c r="BU294" i="1"/>
  <c r="BT294" i="1"/>
  <c r="BS294" i="1"/>
  <c r="BR294" i="1"/>
  <c r="AW294" i="1"/>
  <c r="CU294" i="1" s="1"/>
  <c r="AV294" i="1"/>
  <c r="AU294" i="1"/>
  <c r="AT294" i="1"/>
  <c r="AS294" i="1"/>
  <c r="J294" i="1"/>
  <c r="A294" i="1"/>
  <c r="A295" i="1" s="1"/>
  <c r="A296" i="1" s="1"/>
  <c r="A297" i="1" s="1"/>
  <c r="A298" i="1" s="1"/>
  <c r="DO293" i="1"/>
  <c r="EK293" i="1" s="1"/>
  <c r="BV293" i="1"/>
  <c r="BU293" i="1"/>
  <c r="BT293" i="1"/>
  <c r="BS293" i="1"/>
  <c r="BR293" i="1"/>
  <c r="AW293" i="1"/>
  <c r="AV293" i="1"/>
  <c r="AU293" i="1"/>
  <c r="AT293" i="1"/>
  <c r="AS293" i="1"/>
  <c r="J293" i="1"/>
  <c r="CU297" i="1" l="1"/>
  <c r="CR300" i="1"/>
  <c r="EL293" i="1"/>
  <c r="EL301" i="1"/>
  <c r="CR295" i="1"/>
  <c r="CQ298" i="1"/>
  <c r="CQ300" i="1"/>
  <c r="CQ301" i="1"/>
  <c r="EL303" i="1"/>
  <c r="DZ303" i="1"/>
  <c r="EL297" i="1"/>
  <c r="EA303" i="1"/>
  <c r="CT297" i="1"/>
  <c r="EL295" i="1"/>
  <c r="CS301" i="1"/>
  <c r="EH293" i="1"/>
  <c r="EE295" i="1"/>
  <c r="EI295" i="1"/>
  <c r="EF297" i="1"/>
  <c r="EJ297" i="1"/>
  <c r="EH299" i="1"/>
  <c r="EL299" i="1"/>
  <c r="EH301" i="1"/>
  <c r="EE303" i="1"/>
  <c r="EI303" i="1"/>
  <c r="EE293" i="1"/>
  <c r="EI293" i="1"/>
  <c r="EF295" i="1"/>
  <c r="EJ295" i="1"/>
  <c r="EG297" i="1"/>
  <c r="EK297" i="1"/>
  <c r="EE299" i="1"/>
  <c r="EI299" i="1"/>
  <c r="EE301" i="1"/>
  <c r="EI301" i="1"/>
  <c r="EF303" i="1"/>
  <c r="EJ303" i="1"/>
  <c r="EF293" i="1"/>
  <c r="EJ293" i="1"/>
  <c r="EG295" i="1"/>
  <c r="EK295" i="1"/>
  <c r="EH297" i="1"/>
  <c r="EF299" i="1"/>
  <c r="EJ299" i="1"/>
  <c r="EF301" i="1"/>
  <c r="EJ301" i="1"/>
  <c r="EG303" i="1"/>
  <c r="EK303" i="1"/>
  <c r="CP297" i="1"/>
  <c r="CR293" i="1"/>
  <c r="EG293" i="1"/>
  <c r="EE297" i="1"/>
  <c r="EG299" i="1"/>
  <c r="EG301" i="1"/>
  <c r="EH303" i="1"/>
  <c r="EA295" i="1"/>
  <c r="DZ295" i="1"/>
  <c r="EA293" i="1"/>
  <c r="DZ293" i="1"/>
  <c r="CQ294" i="1"/>
  <c r="EA301" i="1"/>
  <c r="EA297" i="1"/>
  <c r="DZ301" i="1"/>
  <c r="CT300" i="1"/>
  <c r="DZ299" i="1"/>
  <c r="EA299" i="1"/>
  <c r="DZ297" i="1"/>
  <c r="CS294" i="1"/>
  <c r="CS304" i="1"/>
  <c r="CS293" i="1"/>
  <c r="CS297" i="1"/>
  <c r="CP299" i="1"/>
  <c r="CP301" i="1"/>
  <c r="CP302" i="1"/>
  <c r="CU302" i="1"/>
  <c r="CS303" i="1"/>
  <c r="CT293" i="1"/>
  <c r="CR299" i="1"/>
  <c r="CQ304" i="1"/>
  <c r="CT295" i="1"/>
  <c r="CQ299" i="1"/>
  <c r="CP303" i="1"/>
  <c r="CT303" i="1"/>
  <c r="CT299" i="1"/>
  <c r="CR301" i="1"/>
  <c r="CR302" i="1"/>
  <c r="CQ303" i="1"/>
  <c r="CU295" i="1"/>
  <c r="CP295" i="1"/>
  <c r="CQ293" i="1"/>
  <c r="CU293" i="1"/>
  <c r="J301" i="1"/>
  <c r="CS295" i="1"/>
  <c r="CQ297" i="1"/>
  <c r="CU298" i="1"/>
  <c r="CU301" i="1"/>
  <c r="CR303" i="1"/>
  <c r="AV143" i="1"/>
  <c r="BU143" i="1"/>
  <c r="AU143" i="1"/>
  <c r="BT143" i="1"/>
  <c r="AT143" i="1"/>
  <c r="BS143" i="1"/>
  <c r="DO143" i="1"/>
  <c r="EF143" i="1" s="1"/>
  <c r="H144" i="1"/>
  <c r="G144" i="1"/>
  <c r="F144" i="1"/>
  <c r="E144" i="1"/>
  <c r="D144" i="1"/>
  <c r="J143" i="1"/>
  <c r="EC301" i="1" l="1"/>
  <c r="DT293" i="1"/>
  <c r="DS299" i="1"/>
  <c r="DV303" i="1"/>
  <c r="DU297" i="1"/>
  <c r="DS301" i="1"/>
  <c r="EC299" i="1"/>
  <c r="DU293" i="1"/>
  <c r="DT303" i="1"/>
  <c r="DV293" i="1"/>
  <c r="DV297" i="1"/>
  <c r="DU299" i="1"/>
  <c r="DT299" i="1"/>
  <c r="DV299" i="1"/>
  <c r="DT297" i="1"/>
  <c r="DU303" i="1"/>
  <c r="EC295" i="1"/>
  <c r="EC293" i="1"/>
  <c r="EC297" i="1"/>
  <c r="DV295" i="1"/>
  <c r="DU295" i="1"/>
  <c r="DT295" i="1"/>
  <c r="DT301" i="1"/>
  <c r="DV301" i="1"/>
  <c r="DU301" i="1"/>
  <c r="DR293" i="1"/>
  <c r="DS303" i="1"/>
  <c r="DS293" i="1"/>
  <c r="DQ301" i="1"/>
  <c r="CT143" i="1"/>
  <c r="DQ293" i="1"/>
  <c r="DQ299" i="1"/>
  <c r="DS297" i="1"/>
  <c r="DR295" i="1"/>
  <c r="CR143" i="1"/>
  <c r="DR301" i="1"/>
  <c r="DS295" i="1"/>
  <c r="DR299" i="1"/>
  <c r="DQ295" i="1"/>
  <c r="EL143" i="1"/>
  <c r="CS143" i="1"/>
  <c r="DQ297" i="1"/>
  <c r="DR297" i="1"/>
  <c r="EI143" i="1"/>
  <c r="EH143" i="1"/>
  <c r="EE143" i="1"/>
  <c r="DR303" i="1"/>
  <c r="DQ303" i="1"/>
  <c r="EK143" i="1"/>
  <c r="EG143" i="1"/>
  <c r="EJ143" i="1"/>
  <c r="FD286" i="1"/>
  <c r="FC286" i="1"/>
  <c r="FB286" i="1"/>
  <c r="FA286" i="1"/>
  <c r="EZ286" i="1"/>
  <c r="EY286" i="1"/>
  <c r="EX286" i="1"/>
  <c r="EW286" i="1"/>
  <c r="CS286" i="1"/>
  <c r="CQ286" i="1"/>
  <c r="CP286" i="1"/>
  <c r="BT286" i="1"/>
  <c r="BS286" i="1"/>
  <c r="BR286" i="1"/>
  <c r="BQ286" i="1"/>
  <c r="AU286" i="1"/>
  <c r="AT286" i="1"/>
  <c r="CR286" i="1" s="1"/>
  <c r="AS286" i="1"/>
  <c r="AR286" i="1"/>
  <c r="BT285" i="1"/>
  <c r="BS285" i="1"/>
  <c r="BR285" i="1"/>
  <c r="BQ285" i="1"/>
  <c r="AU285" i="1"/>
  <c r="AT285" i="1"/>
  <c r="AS285" i="1"/>
  <c r="AR285" i="1"/>
  <c r="FD284" i="1"/>
  <c r="FC284" i="1"/>
  <c r="FB284" i="1"/>
  <c r="FA284" i="1"/>
  <c r="EZ284" i="1"/>
  <c r="EY284" i="1"/>
  <c r="EX284" i="1"/>
  <c r="EW284" i="1"/>
  <c r="CT284" i="1"/>
  <c r="CR284" i="1"/>
  <c r="BU284" i="1"/>
  <c r="BS284" i="1"/>
  <c r="BR284" i="1"/>
  <c r="BQ284" i="1"/>
  <c r="AV284" i="1"/>
  <c r="AT284" i="1"/>
  <c r="AS284" i="1"/>
  <c r="AR284" i="1"/>
  <c r="BU283" i="1"/>
  <c r="BS283" i="1"/>
  <c r="BR283" i="1"/>
  <c r="BQ283" i="1"/>
  <c r="AV283" i="1"/>
  <c r="AT283" i="1"/>
  <c r="AS283" i="1"/>
  <c r="AR283" i="1"/>
  <c r="FD282" i="1"/>
  <c r="FC282" i="1"/>
  <c r="FB282" i="1"/>
  <c r="FA282" i="1"/>
  <c r="EZ282" i="1"/>
  <c r="EY282" i="1"/>
  <c r="EX282" i="1"/>
  <c r="EW282" i="1"/>
  <c r="CT282" i="1"/>
  <c r="BU282" i="1"/>
  <c r="BT282" i="1"/>
  <c r="BR282" i="1"/>
  <c r="BQ282" i="1"/>
  <c r="AV282" i="1"/>
  <c r="AU282" i="1"/>
  <c r="CS282" i="1" s="1"/>
  <c r="AS282" i="1"/>
  <c r="CQ282" i="1" s="1"/>
  <c r="AR282" i="1"/>
  <c r="BU281" i="1"/>
  <c r="BT281" i="1"/>
  <c r="BR281" i="1"/>
  <c r="BQ281" i="1"/>
  <c r="AV281" i="1"/>
  <c r="AU281" i="1"/>
  <c r="AS281" i="1"/>
  <c r="AR281" i="1"/>
  <c r="J283" i="1"/>
  <c r="FD280" i="1"/>
  <c r="FC280" i="1"/>
  <c r="FB280" i="1"/>
  <c r="FA280" i="1"/>
  <c r="EZ280" i="1"/>
  <c r="EY280" i="1"/>
  <c r="EX280" i="1"/>
  <c r="EW280" i="1"/>
  <c r="CS280" i="1"/>
  <c r="BU280" i="1"/>
  <c r="BT280" i="1"/>
  <c r="BS280" i="1"/>
  <c r="CR280" i="1" s="1"/>
  <c r="BQ280" i="1"/>
  <c r="AV280" i="1"/>
  <c r="AU280" i="1"/>
  <c r="AT280" i="1"/>
  <c r="AR280" i="1"/>
  <c r="CP280" i="1" s="1"/>
  <c r="J281" i="1"/>
  <c r="EL277" i="1" s="1"/>
  <c r="BU279" i="1"/>
  <c r="BT279" i="1"/>
  <c r="BS279" i="1"/>
  <c r="BQ279" i="1"/>
  <c r="AV279" i="1"/>
  <c r="AU279" i="1"/>
  <c r="AT279" i="1"/>
  <c r="AR279" i="1"/>
  <c r="J282" i="1"/>
  <c r="FD278" i="1"/>
  <c r="FC278" i="1"/>
  <c r="FB278" i="1"/>
  <c r="FA278" i="1"/>
  <c r="EZ278" i="1"/>
  <c r="EY278" i="1"/>
  <c r="EX278" i="1"/>
  <c r="EW278" i="1"/>
  <c r="CS278" i="1"/>
  <c r="CR278" i="1"/>
  <c r="BU278" i="1"/>
  <c r="BT278" i="1"/>
  <c r="BS278" i="1"/>
  <c r="BR278" i="1"/>
  <c r="AV278" i="1"/>
  <c r="AU278" i="1"/>
  <c r="AT278" i="1"/>
  <c r="AS278" i="1"/>
  <c r="J280" i="1"/>
  <c r="EL279" i="1" s="1"/>
  <c r="BU277" i="1"/>
  <c r="BT277" i="1"/>
  <c r="BS277" i="1"/>
  <c r="BR277" i="1"/>
  <c r="ES277" i="1" s="1"/>
  <c r="AV277" i="1"/>
  <c r="AU277" i="1"/>
  <c r="AT277" i="1"/>
  <c r="AS277" i="1"/>
  <c r="J279" i="1"/>
  <c r="EL285" i="1" s="1"/>
  <c r="J278" i="1"/>
  <c r="A278" i="1"/>
  <c r="A279" i="1" s="1"/>
  <c r="A280" i="1" s="1"/>
  <c r="A281" i="1" s="1"/>
  <c r="J277" i="1"/>
  <c r="EL283" i="1" l="1"/>
  <c r="DT281" i="1"/>
  <c r="DV281" i="1"/>
  <c r="DU281" i="1"/>
  <c r="DT283" i="1"/>
  <c r="DV283" i="1"/>
  <c r="DU283" i="1"/>
  <c r="DV279" i="1"/>
  <c r="DU279" i="1"/>
  <c r="DT279" i="1"/>
  <c r="DZ281" i="1"/>
  <c r="EA279" i="1"/>
  <c r="EA281" i="1"/>
  <c r="ES281" i="1" s="1"/>
  <c r="DZ279" i="1"/>
  <c r="DZ285" i="1"/>
  <c r="EA283" i="1"/>
  <c r="EA285" i="1"/>
  <c r="DZ283" i="1"/>
  <c r="ER283" i="1" s="1"/>
  <c r="CT283" i="1"/>
  <c r="DW293" i="1"/>
  <c r="EL281" i="1"/>
  <c r="J284" i="1"/>
  <c r="EC277" i="1"/>
  <c r="EU277" i="1" s="1"/>
  <c r="ER277" i="1"/>
  <c r="CP279" i="1"/>
  <c r="ES285" i="1"/>
  <c r="DW297" i="1"/>
  <c r="ES279" i="1"/>
  <c r="DY299" i="1"/>
  <c r="CQ278" i="1"/>
  <c r="DW299" i="1"/>
  <c r="DX301" i="1"/>
  <c r="DY293" i="1"/>
  <c r="DY301" i="1"/>
  <c r="DX299" i="1"/>
  <c r="EB299" i="1" s="1"/>
  <c r="DX293" i="1"/>
  <c r="EB293" i="1" s="1"/>
  <c r="CP284" i="1"/>
  <c r="DY297" i="1"/>
  <c r="CQ285" i="1"/>
  <c r="DX297" i="1"/>
  <c r="EB297" i="1" s="1"/>
  <c r="CT277" i="1"/>
  <c r="CR277" i="1"/>
  <c r="DX295" i="1"/>
  <c r="DY295" i="1"/>
  <c r="DW295" i="1"/>
  <c r="CT278" i="1"/>
  <c r="DW301" i="1"/>
  <c r="CT280" i="1"/>
  <c r="CT279" i="1"/>
  <c r="CP285" i="1"/>
  <c r="CR279" i="1"/>
  <c r="CP281" i="1"/>
  <c r="CP282" i="1"/>
  <c r="CR285" i="1"/>
  <c r="CQ284" i="1"/>
  <c r="CS281" i="1"/>
  <c r="CS277" i="1"/>
  <c r="CQ283" i="1"/>
  <c r="CT281" i="1"/>
  <c r="CS285" i="1"/>
  <c r="CQ277" i="1"/>
  <c r="CS279" i="1"/>
  <c r="CP283" i="1"/>
  <c r="CQ281" i="1"/>
  <c r="CR283" i="1"/>
  <c r="H256" i="1"/>
  <c r="G256" i="1"/>
  <c r="F256" i="1"/>
  <c r="E256" i="1"/>
  <c r="D256" i="1"/>
  <c r="DT285" i="1" l="1"/>
  <c r="DU285" i="1"/>
  <c r="DV285" i="1"/>
  <c r="EC279" i="1"/>
  <c r="EU279" i="1" s="1"/>
  <c r="ER279" i="1"/>
  <c r="ER281" i="1"/>
  <c r="EC281" i="1"/>
  <c r="EU281" i="1" s="1"/>
  <c r="DS279" i="1"/>
  <c r="DQ279" i="1"/>
  <c r="DR279" i="1"/>
  <c r="DX279" i="1" s="1"/>
  <c r="EP279" i="1" s="1"/>
  <c r="DQ277" i="1"/>
  <c r="DW277" i="1" s="1"/>
  <c r="DS277" i="1"/>
  <c r="DY277" i="1" s="1"/>
  <c r="EQ277" i="1" s="1"/>
  <c r="DR277" i="1"/>
  <c r="DX277" i="1" s="1"/>
  <c r="EP277" i="1" s="1"/>
  <c r="EC285" i="1"/>
  <c r="EU285" i="1" s="1"/>
  <c r="ER285" i="1"/>
  <c r="DS283" i="1"/>
  <c r="DQ283" i="1"/>
  <c r="DW283" i="1" s="1"/>
  <c r="DR283" i="1"/>
  <c r="DX283" i="1" s="1"/>
  <c r="EP283" i="1" s="1"/>
  <c r="DR285" i="1"/>
  <c r="DS285" i="1"/>
  <c r="DQ285" i="1"/>
  <c r="EC283" i="1"/>
  <c r="EU283" i="1" s="1"/>
  <c r="ES283" i="1"/>
  <c r="DS281" i="1"/>
  <c r="DR281" i="1"/>
  <c r="DQ281" i="1"/>
  <c r="DW281" i="1" s="1"/>
  <c r="EB301" i="1"/>
  <c r="EB295" i="1"/>
  <c r="BR249" i="1"/>
  <c r="J255" i="1"/>
  <c r="J254" i="1"/>
  <c r="J253" i="1"/>
  <c r="J252" i="1"/>
  <c r="J251" i="1"/>
  <c r="J250" i="1"/>
  <c r="J249" i="1"/>
  <c r="DW285" i="1" l="1"/>
  <c r="DX281" i="1"/>
  <c r="EP281" i="1" s="1"/>
  <c r="DY285" i="1"/>
  <c r="EQ285" i="1" s="1"/>
  <c r="DY283" i="1"/>
  <c r="EQ283" i="1" s="1"/>
  <c r="DY279" i="1"/>
  <c r="EQ279" i="1" s="1"/>
  <c r="DP277" i="1"/>
  <c r="EN277" i="1" s="1"/>
  <c r="EO277" i="1"/>
  <c r="EB277" i="1"/>
  <c r="ET277" i="1" s="1"/>
  <c r="EO281" i="1"/>
  <c r="EB283" i="1"/>
  <c r="ET283" i="1" s="1"/>
  <c r="EO283" i="1"/>
  <c r="DW279" i="1"/>
  <c r="DY281" i="1"/>
  <c r="EQ281" i="1" s="1"/>
  <c r="DX285" i="1"/>
  <c r="EP285" i="1" s="1"/>
  <c r="J256" i="1"/>
  <c r="FD262" i="1"/>
  <c r="FC262" i="1"/>
  <c r="FB262" i="1"/>
  <c r="FA262" i="1"/>
  <c r="EZ262" i="1"/>
  <c r="EY262" i="1"/>
  <c r="EX262" i="1"/>
  <c r="EW262" i="1"/>
  <c r="CX262" i="1"/>
  <c r="CW262" i="1"/>
  <c r="CS262" i="1"/>
  <c r="BZ262" i="1"/>
  <c r="BY262" i="1"/>
  <c r="BX262" i="1"/>
  <c r="BV262" i="1"/>
  <c r="BU262" i="1"/>
  <c r="BT262" i="1"/>
  <c r="BS262" i="1"/>
  <c r="BR262" i="1"/>
  <c r="BQ262" i="1"/>
  <c r="AW262" i="1"/>
  <c r="CU262" i="1" s="1"/>
  <c r="AV262" i="1"/>
  <c r="AU262" i="1"/>
  <c r="AT262" i="1"/>
  <c r="AS262" i="1"/>
  <c r="CQ262" i="1" s="1"/>
  <c r="AR262" i="1"/>
  <c r="DO261" i="1"/>
  <c r="EL261" i="1" s="1"/>
  <c r="BZ261" i="1"/>
  <c r="BY261" i="1"/>
  <c r="BX261" i="1"/>
  <c r="BV261" i="1"/>
  <c r="BU261" i="1"/>
  <c r="BT261" i="1"/>
  <c r="BS261" i="1"/>
  <c r="BR261" i="1"/>
  <c r="BQ261" i="1"/>
  <c r="CY261" i="1"/>
  <c r="AW261" i="1"/>
  <c r="AV261" i="1"/>
  <c r="AU261" i="1"/>
  <c r="AT261" i="1"/>
  <c r="AS261" i="1"/>
  <c r="AR261" i="1"/>
  <c r="FD260" i="1"/>
  <c r="FC260" i="1"/>
  <c r="FB260" i="1"/>
  <c r="FA260" i="1"/>
  <c r="EZ260" i="1"/>
  <c r="EY260" i="1"/>
  <c r="EX260" i="1"/>
  <c r="EW260" i="1"/>
  <c r="CW260" i="1"/>
  <c r="CS260" i="1"/>
  <c r="BZ260" i="1"/>
  <c r="BY260" i="1"/>
  <c r="BX260" i="1"/>
  <c r="BW260" i="1"/>
  <c r="BU260" i="1"/>
  <c r="BT260" i="1"/>
  <c r="BS260" i="1"/>
  <c r="BR260" i="1"/>
  <c r="BQ260" i="1"/>
  <c r="CY260" i="1"/>
  <c r="CX260" i="1"/>
  <c r="AX260" i="1"/>
  <c r="CV260" i="1" s="1"/>
  <c r="AV260" i="1"/>
  <c r="CT260" i="1" s="1"/>
  <c r="AU260" i="1"/>
  <c r="AT260" i="1"/>
  <c r="AS260" i="1"/>
  <c r="AR260" i="1"/>
  <c r="CP260" i="1" s="1"/>
  <c r="DO259" i="1"/>
  <c r="EJ259" i="1" s="1"/>
  <c r="BZ259" i="1"/>
  <c r="BY259" i="1"/>
  <c r="BX259" i="1"/>
  <c r="BW259" i="1"/>
  <c r="BU259" i="1"/>
  <c r="BT259" i="1"/>
  <c r="BS259" i="1"/>
  <c r="BR259" i="1"/>
  <c r="BQ259" i="1"/>
  <c r="CX259" i="1"/>
  <c r="AX259" i="1"/>
  <c r="AV259" i="1"/>
  <c r="AU259" i="1"/>
  <c r="AT259" i="1"/>
  <c r="AS259" i="1"/>
  <c r="AR259" i="1"/>
  <c r="FD258" i="1"/>
  <c r="FC258" i="1"/>
  <c r="FB258" i="1"/>
  <c r="FA258" i="1"/>
  <c r="EZ258" i="1"/>
  <c r="EY258" i="1"/>
  <c r="EX258" i="1"/>
  <c r="EW258" i="1"/>
  <c r="CY258" i="1"/>
  <c r="CX258" i="1"/>
  <c r="CU258" i="1"/>
  <c r="BZ258" i="1"/>
  <c r="BY258" i="1"/>
  <c r="BX258" i="1"/>
  <c r="BW258" i="1"/>
  <c r="BV258" i="1"/>
  <c r="BT258" i="1"/>
  <c r="BS258" i="1"/>
  <c r="BR258" i="1"/>
  <c r="BQ258" i="1"/>
  <c r="CW258" i="1"/>
  <c r="AX258" i="1"/>
  <c r="AW258" i="1"/>
  <c r="AU258" i="1"/>
  <c r="AT258" i="1"/>
  <c r="AS258" i="1"/>
  <c r="AR258" i="1"/>
  <c r="DO257" i="1"/>
  <c r="EK257" i="1" s="1"/>
  <c r="BZ257" i="1"/>
  <c r="BY257" i="1"/>
  <c r="BX257" i="1"/>
  <c r="BW257" i="1"/>
  <c r="BV257" i="1"/>
  <c r="BT257" i="1"/>
  <c r="BS257" i="1"/>
  <c r="BR257" i="1"/>
  <c r="BQ257" i="1"/>
  <c r="CW257" i="1"/>
  <c r="AX257" i="1"/>
  <c r="AW257" i="1"/>
  <c r="AU257" i="1"/>
  <c r="AT257" i="1"/>
  <c r="AS257" i="1"/>
  <c r="AR257" i="1"/>
  <c r="FD256" i="1"/>
  <c r="FC256" i="1"/>
  <c r="FB256" i="1"/>
  <c r="FA256" i="1"/>
  <c r="EZ256" i="1"/>
  <c r="EY256" i="1"/>
  <c r="EX256" i="1"/>
  <c r="EW256" i="1"/>
  <c r="CY256" i="1"/>
  <c r="CX256" i="1"/>
  <c r="CW256" i="1"/>
  <c r="CR256" i="1"/>
  <c r="BZ256" i="1"/>
  <c r="BY256" i="1"/>
  <c r="BX256" i="1"/>
  <c r="BW256" i="1"/>
  <c r="BV256" i="1"/>
  <c r="BU256" i="1"/>
  <c r="BS256" i="1"/>
  <c r="BR256" i="1"/>
  <c r="BQ256" i="1"/>
  <c r="AX256" i="1"/>
  <c r="AW256" i="1"/>
  <c r="AV256" i="1"/>
  <c r="AT256" i="1"/>
  <c r="AS256" i="1"/>
  <c r="AR256" i="1"/>
  <c r="DO255" i="1"/>
  <c r="EL255" i="1" s="1"/>
  <c r="BZ255" i="1"/>
  <c r="BY255" i="1"/>
  <c r="BX255" i="1"/>
  <c r="BW255" i="1"/>
  <c r="BV255" i="1"/>
  <c r="BU255" i="1"/>
  <c r="BS255" i="1"/>
  <c r="BR255" i="1"/>
  <c r="BQ255" i="1"/>
  <c r="CY255" i="1"/>
  <c r="CX255" i="1"/>
  <c r="CW255" i="1"/>
  <c r="AX255" i="1"/>
  <c r="AW255" i="1"/>
  <c r="AV255" i="1"/>
  <c r="AT255" i="1"/>
  <c r="AS255" i="1"/>
  <c r="AR255" i="1"/>
  <c r="FD254" i="1"/>
  <c r="FC254" i="1"/>
  <c r="FB254" i="1"/>
  <c r="FA254" i="1"/>
  <c r="EZ254" i="1"/>
  <c r="EY254" i="1"/>
  <c r="EX254" i="1"/>
  <c r="EW254" i="1"/>
  <c r="CX254" i="1"/>
  <c r="CV254" i="1"/>
  <c r="BZ254" i="1"/>
  <c r="BY254" i="1"/>
  <c r="BX254" i="1"/>
  <c r="BW254" i="1"/>
  <c r="BV254" i="1"/>
  <c r="BU254" i="1"/>
  <c r="BT254" i="1"/>
  <c r="BR254" i="1"/>
  <c r="BQ254" i="1"/>
  <c r="CY254" i="1"/>
  <c r="AX254" i="1"/>
  <c r="AW254" i="1"/>
  <c r="AV254" i="1"/>
  <c r="AU254" i="1"/>
  <c r="AS254" i="1"/>
  <c r="AR254" i="1"/>
  <c r="DO253" i="1"/>
  <c r="EI253" i="1" s="1"/>
  <c r="BZ253" i="1"/>
  <c r="BY253" i="1"/>
  <c r="BX253" i="1"/>
  <c r="BW253" i="1"/>
  <c r="BV253" i="1"/>
  <c r="BU253" i="1"/>
  <c r="BT253" i="1"/>
  <c r="BR253" i="1"/>
  <c r="BQ253" i="1"/>
  <c r="CW253" i="1"/>
  <c r="AX253" i="1"/>
  <c r="AW253" i="1"/>
  <c r="AV253" i="1"/>
  <c r="AU253" i="1"/>
  <c r="AS253" i="1"/>
  <c r="AR253" i="1"/>
  <c r="FD252" i="1"/>
  <c r="FC252" i="1"/>
  <c r="FB252" i="1"/>
  <c r="FA252" i="1"/>
  <c r="EZ252" i="1"/>
  <c r="EY252" i="1"/>
  <c r="EX252" i="1"/>
  <c r="EW252" i="1"/>
  <c r="CX252" i="1"/>
  <c r="CW252" i="1"/>
  <c r="CP252" i="1"/>
  <c r="BZ252" i="1"/>
  <c r="BY252" i="1"/>
  <c r="BX252" i="1"/>
  <c r="BW252" i="1"/>
  <c r="BV252" i="1"/>
  <c r="BU252" i="1"/>
  <c r="BT252" i="1"/>
  <c r="BS252" i="1"/>
  <c r="BQ252" i="1"/>
  <c r="CY252" i="1"/>
  <c r="AX252" i="1"/>
  <c r="AW252" i="1"/>
  <c r="AV252" i="1"/>
  <c r="AU252" i="1"/>
  <c r="AT252" i="1"/>
  <c r="AR252" i="1"/>
  <c r="DO251" i="1"/>
  <c r="EJ251" i="1" s="1"/>
  <c r="BZ251" i="1"/>
  <c r="BY251" i="1"/>
  <c r="BX251" i="1"/>
  <c r="BW251" i="1"/>
  <c r="BV251" i="1"/>
  <c r="BU251" i="1"/>
  <c r="BT251" i="1"/>
  <c r="BS251" i="1"/>
  <c r="BQ251" i="1"/>
  <c r="AX251" i="1"/>
  <c r="AW251" i="1"/>
  <c r="AV251" i="1"/>
  <c r="AU251" i="1"/>
  <c r="AT251" i="1"/>
  <c r="AR251" i="1"/>
  <c r="FD250" i="1"/>
  <c r="FC250" i="1"/>
  <c r="FB250" i="1"/>
  <c r="FA250" i="1"/>
  <c r="EZ250" i="1"/>
  <c r="EY250" i="1"/>
  <c r="EX250" i="1"/>
  <c r="EW250" i="1"/>
  <c r="CW250" i="1"/>
  <c r="CV250" i="1"/>
  <c r="CU250" i="1"/>
  <c r="BZ250" i="1"/>
  <c r="BY250" i="1"/>
  <c r="BX250" i="1"/>
  <c r="BW250" i="1"/>
  <c r="BV250" i="1"/>
  <c r="BU250" i="1"/>
  <c r="BT250" i="1"/>
  <c r="BS250" i="1"/>
  <c r="BR250" i="1"/>
  <c r="AX250" i="1"/>
  <c r="AW250" i="1"/>
  <c r="AV250" i="1"/>
  <c r="AU250" i="1"/>
  <c r="CS250" i="1" s="1"/>
  <c r="AT250" i="1"/>
  <c r="AS250" i="1"/>
  <c r="A250" i="1"/>
  <c r="A251" i="1" s="1"/>
  <c r="A252" i="1" s="1"/>
  <c r="A253" i="1" s="1"/>
  <c r="A254" i="1" s="1"/>
  <c r="A255" i="1" s="1"/>
  <c r="DO249" i="1"/>
  <c r="BZ249" i="1"/>
  <c r="BY249" i="1"/>
  <c r="BX249" i="1"/>
  <c r="BW249" i="1"/>
  <c r="BV249" i="1"/>
  <c r="BU249" i="1"/>
  <c r="BT249" i="1"/>
  <c r="BS249" i="1"/>
  <c r="CY249" i="1"/>
  <c r="AX249" i="1"/>
  <c r="AW249" i="1"/>
  <c r="AV249" i="1"/>
  <c r="AU249" i="1"/>
  <c r="AT249" i="1"/>
  <c r="AS249" i="1"/>
  <c r="DP283" i="1" l="1"/>
  <c r="EN283" i="1" s="1"/>
  <c r="EB279" i="1"/>
  <c r="ET279" i="1" s="1"/>
  <c r="DP279" i="1"/>
  <c r="EN279" i="1" s="1"/>
  <c r="EO279" i="1"/>
  <c r="DP281" i="1"/>
  <c r="EN281" i="1" s="1"/>
  <c r="EB281" i="1"/>
  <c r="ET281" i="1" s="1"/>
  <c r="EO285" i="1"/>
  <c r="DP285" i="1"/>
  <c r="EN285" i="1" s="1"/>
  <c r="EB285" i="1"/>
  <c r="ET285" i="1" s="1"/>
  <c r="CQ254" i="1"/>
  <c r="CV252" i="1"/>
  <c r="CQ258" i="1"/>
  <c r="EA249" i="1"/>
  <c r="CT250" i="1"/>
  <c r="EA253" i="1"/>
  <c r="EA261" i="1"/>
  <c r="DZ253" i="1"/>
  <c r="DZ255" i="1"/>
  <c r="DZ261" i="1"/>
  <c r="DZ257" i="1"/>
  <c r="EA259" i="1"/>
  <c r="ES259" i="1" s="1"/>
  <c r="EA251" i="1"/>
  <c r="DZ259" i="1"/>
  <c r="DZ249" i="1"/>
  <c r="DZ251" i="1"/>
  <c r="EA255" i="1"/>
  <c r="EA257" i="1"/>
  <c r="CU254" i="1"/>
  <c r="CP254" i="1"/>
  <c r="CR258" i="1"/>
  <c r="CS252" i="1"/>
  <c r="CP256" i="1"/>
  <c r="CV258" i="1"/>
  <c r="CU252" i="1"/>
  <c r="CS258" i="1"/>
  <c r="CT255" i="1"/>
  <c r="CR255" i="1"/>
  <c r="CT261" i="1"/>
  <c r="CR251" i="1"/>
  <c r="CV251" i="1"/>
  <c r="CP255" i="1"/>
  <c r="CU255" i="1"/>
  <c r="CR257" i="1"/>
  <c r="CR259" i="1"/>
  <c r="CQ255" i="1"/>
  <c r="CV255" i="1"/>
  <c r="CQ249" i="1"/>
  <c r="EL249" i="1"/>
  <c r="EG251" i="1"/>
  <c r="EL257" i="1"/>
  <c r="EH249" i="1"/>
  <c r="EE255" i="1"/>
  <c r="EH257" i="1"/>
  <c r="EE261" i="1"/>
  <c r="EI261" i="1"/>
  <c r="EI255" i="1"/>
  <c r="EK251" i="1"/>
  <c r="EG259" i="1"/>
  <c r="EK259" i="1"/>
  <c r="EE249" i="1"/>
  <c r="EI249" i="1"/>
  <c r="EH251" i="1"/>
  <c r="EL251" i="1"/>
  <c r="EG253" i="1"/>
  <c r="EK253" i="1"/>
  <c r="EF255" i="1"/>
  <c r="EJ255" i="1"/>
  <c r="EE257" i="1"/>
  <c r="EI257" i="1"/>
  <c r="EH259" i="1"/>
  <c r="EL259" i="1"/>
  <c r="EF261" i="1"/>
  <c r="EJ261" i="1"/>
  <c r="EF249" i="1"/>
  <c r="EJ249" i="1"/>
  <c r="EE251" i="1"/>
  <c r="EI251" i="1"/>
  <c r="EH253" i="1"/>
  <c r="EL253" i="1"/>
  <c r="EG255" i="1"/>
  <c r="EK255" i="1"/>
  <c r="EF257" i="1"/>
  <c r="EJ257" i="1"/>
  <c r="EE259" i="1"/>
  <c r="EI259" i="1"/>
  <c r="EG261" i="1"/>
  <c r="EK261" i="1"/>
  <c r="EF253" i="1"/>
  <c r="EJ253" i="1"/>
  <c r="CS251" i="1"/>
  <c r="CW251" i="1"/>
  <c r="CT256" i="1"/>
  <c r="CS257" i="1"/>
  <c r="CR260" i="1"/>
  <c r="CQ260" i="1"/>
  <c r="CT262" i="1"/>
  <c r="EG249" i="1"/>
  <c r="EK249" i="1"/>
  <c r="EF251" i="1"/>
  <c r="EE253" i="1"/>
  <c r="EH255" i="1"/>
  <c r="EG257" i="1"/>
  <c r="EF259" i="1"/>
  <c r="EH261" i="1"/>
  <c r="CY250" i="1"/>
  <c r="CV253" i="1"/>
  <c r="CS254" i="1"/>
  <c r="CQ256" i="1"/>
  <c r="CP258" i="1"/>
  <c r="CQ250" i="1"/>
  <c r="CQ253" i="1"/>
  <c r="CW254" i="1"/>
  <c r="CV256" i="1"/>
  <c r="CW259" i="1"/>
  <c r="CT249" i="1"/>
  <c r="CX249" i="1"/>
  <c r="CX250" i="1"/>
  <c r="CU251" i="1"/>
  <c r="CY251" i="1"/>
  <c r="CT251" i="1"/>
  <c r="CX251" i="1"/>
  <c r="CR252" i="1"/>
  <c r="CU253" i="1"/>
  <c r="CY253" i="1"/>
  <c r="CU256" i="1"/>
  <c r="CP257" i="1"/>
  <c r="CY257" i="1"/>
  <c r="CX257" i="1"/>
  <c r="CQ259" i="1"/>
  <c r="CV259" i="1"/>
  <c r="CW261" i="1"/>
  <c r="CQ261" i="1"/>
  <c r="CU261" i="1"/>
  <c r="CT252" i="1"/>
  <c r="CS253" i="1"/>
  <c r="CU257" i="1"/>
  <c r="CS259" i="1"/>
  <c r="CP262" i="1"/>
  <c r="CY262" i="1"/>
  <c r="CR261" i="1"/>
  <c r="CU249" i="1"/>
  <c r="CS249" i="1"/>
  <c r="CW249" i="1"/>
  <c r="CR262" i="1"/>
  <c r="CP251" i="1"/>
  <c r="CT253" i="1"/>
  <c r="CX253" i="1"/>
  <c r="CR249" i="1"/>
  <c r="CV249" i="1"/>
  <c r="CR250" i="1"/>
  <c r="CP253" i="1"/>
  <c r="CT254" i="1"/>
  <c r="CP261" i="1"/>
  <c r="CQ257" i="1"/>
  <c r="CV257" i="1"/>
  <c r="CP259" i="1"/>
  <c r="CT259" i="1"/>
  <c r="CY259" i="1"/>
  <c r="CS261" i="1"/>
  <c r="CX261" i="1"/>
  <c r="EC249" i="1" l="1"/>
  <c r="EC251" i="1"/>
  <c r="EU251" i="1" s="1"/>
  <c r="EC253" i="1"/>
  <c r="EU253" i="1" s="1"/>
  <c r="EC255" i="1"/>
  <c r="EU255" i="1" s="1"/>
  <c r="EC257" i="1"/>
  <c r="EU257" i="1" s="1"/>
  <c r="ES251" i="1"/>
  <c r="EC259" i="1"/>
  <c r="EU259" i="1" s="1"/>
  <c r="EC261" i="1"/>
  <c r="DV261" i="1"/>
  <c r="DU261" i="1"/>
  <c r="DT261" i="1"/>
  <c r="DT255" i="1"/>
  <c r="DV255" i="1"/>
  <c r="DU255" i="1"/>
  <c r="DV251" i="1"/>
  <c r="DU251" i="1"/>
  <c r="DT251" i="1"/>
  <c r="DV253" i="1"/>
  <c r="DU253" i="1"/>
  <c r="DT253" i="1"/>
  <c r="DU249" i="1"/>
  <c r="DT249" i="1"/>
  <c r="DV249" i="1"/>
  <c r="DV259" i="1"/>
  <c r="DU259" i="1"/>
  <c r="DT259" i="1"/>
  <c r="DU257" i="1"/>
  <c r="DT257" i="1"/>
  <c r="DV257" i="1"/>
  <c r="ER261" i="1"/>
  <c r="ES249" i="1"/>
  <c r="DS255" i="1"/>
  <c r="DQ255" i="1"/>
  <c r="DR255" i="1"/>
  <c r="DR257" i="1"/>
  <c r="DQ249" i="1"/>
  <c r="ES255" i="1"/>
  <c r="ES253" i="1"/>
  <c r="DS257" i="1"/>
  <c r="DS249" i="1"/>
  <c r="DR249" i="1"/>
  <c r="ER251" i="1"/>
  <c r="DS259" i="1"/>
  <c r="DR259" i="1"/>
  <c r="DQ259" i="1"/>
  <c r="ER257" i="1"/>
  <c r="DR253" i="1"/>
  <c r="DQ253" i="1"/>
  <c r="DS253" i="1"/>
  <c r="ES261" i="1"/>
  <c r="DQ257" i="1"/>
  <c r="ER255" i="1"/>
  <c r="ER253" i="1"/>
  <c r="ER249" i="1"/>
  <c r="EU249" i="1"/>
  <c r="ES257" i="1"/>
  <c r="DR261" i="1"/>
  <c r="DQ261" i="1"/>
  <c r="DS261" i="1"/>
  <c r="DS251" i="1"/>
  <c r="DR251" i="1"/>
  <c r="DQ251" i="1"/>
  <c r="DY255" i="1" l="1"/>
  <c r="EQ255" i="1" s="1"/>
  <c r="DY257" i="1"/>
  <c r="EQ257" i="1" s="1"/>
  <c r="DW253" i="1"/>
  <c r="EO253" i="1" s="1"/>
  <c r="DW249" i="1"/>
  <c r="EO249" i="1" s="1"/>
  <c r="DX253" i="1"/>
  <c r="EP253" i="1" s="1"/>
  <c r="DY251" i="1"/>
  <c r="EQ251" i="1" s="1"/>
  <c r="DY259" i="1"/>
  <c r="EQ259" i="1" s="1"/>
  <c r="DY249" i="1"/>
  <c r="EQ249" i="1" s="1"/>
  <c r="DX257" i="1"/>
  <c r="EP257" i="1" s="1"/>
  <c r="DY253" i="1"/>
  <c r="EQ253" i="1" s="1"/>
  <c r="DW251" i="1"/>
  <c r="EO251" i="1" s="1"/>
  <c r="DW259" i="1"/>
  <c r="DX255" i="1"/>
  <c r="DX251" i="1"/>
  <c r="EP251" i="1" s="1"/>
  <c r="DW257" i="1"/>
  <c r="DX259" i="1"/>
  <c r="EP259" i="1" s="1"/>
  <c r="DX249" i="1"/>
  <c r="EP249" i="1" s="1"/>
  <c r="DW255" i="1"/>
  <c r="EU261" i="1"/>
  <c r="ER259" i="1"/>
  <c r="EY277" i="1" l="1"/>
  <c r="EZ277" i="1"/>
  <c r="FC277" i="1"/>
  <c r="FD277" i="1"/>
  <c r="FA277" i="1"/>
  <c r="EX277" i="1"/>
  <c r="FB277" i="1"/>
  <c r="EW277" i="1"/>
  <c r="EY285" i="1"/>
  <c r="EW285" i="1"/>
  <c r="FC285" i="1"/>
  <c r="FB285" i="1"/>
  <c r="FD285" i="1"/>
  <c r="EX285" i="1"/>
  <c r="EZ285" i="1"/>
  <c r="FA285" i="1"/>
  <c r="EX283" i="1"/>
  <c r="EZ283" i="1"/>
  <c r="FB283" i="1"/>
  <c r="FA283" i="1"/>
  <c r="EY283" i="1"/>
  <c r="EW283" i="1"/>
  <c r="FC283" i="1"/>
  <c r="FD283" i="1"/>
  <c r="EZ279" i="1"/>
  <c r="EW279" i="1"/>
  <c r="FB279" i="1"/>
  <c r="FC279" i="1"/>
  <c r="EX279" i="1"/>
  <c r="FD279" i="1"/>
  <c r="FA279" i="1"/>
  <c r="EY279" i="1"/>
  <c r="EY281" i="1"/>
  <c r="FB281" i="1"/>
  <c r="FC281" i="1"/>
  <c r="FA281" i="1"/>
  <c r="EX281" i="1"/>
  <c r="EW281" i="1"/>
  <c r="FD281" i="1"/>
  <c r="EZ281" i="1"/>
  <c r="DP253" i="1"/>
  <c r="EN253" i="1" s="1"/>
  <c r="EO257" i="1"/>
  <c r="EB257" i="1"/>
  <c r="ET257" i="1" s="1"/>
  <c r="EO259" i="1"/>
  <c r="EB259" i="1"/>
  <c r="ET259" i="1" s="1"/>
  <c r="EO255" i="1"/>
  <c r="EB255" i="1"/>
  <c r="ET255" i="1" s="1"/>
  <c r="EB253" i="1"/>
  <c r="ET253" i="1" s="1"/>
  <c r="EB249" i="1"/>
  <c r="ET249" i="1" s="1"/>
  <c r="DP251" i="1"/>
  <c r="EN251" i="1" s="1"/>
  <c r="EB251" i="1"/>
  <c r="ET251" i="1" s="1"/>
  <c r="DP257" i="1"/>
  <c r="EN257" i="1" s="1"/>
  <c r="DP259" i="1"/>
  <c r="EN259" i="1" s="1"/>
  <c r="DP249" i="1"/>
  <c r="EN249" i="1" s="1"/>
  <c r="EP255" i="1"/>
  <c r="DP255" i="1"/>
  <c r="EN255" i="1" s="1"/>
  <c r="FA253" i="1" l="1"/>
  <c r="EY257" i="1"/>
  <c r="EZ253" i="1"/>
  <c r="EW259" i="1"/>
  <c r="FA251" i="1"/>
  <c r="FB253" i="1"/>
  <c r="EZ255" i="1"/>
  <c r="FB255" i="1"/>
  <c r="FB259" i="1"/>
  <c r="FC259" i="1"/>
  <c r="EZ259" i="1"/>
  <c r="FC253" i="1"/>
  <c r="EX255" i="1"/>
  <c r="EX259" i="1"/>
  <c r="EW253" i="1"/>
  <c r="EX257" i="1"/>
  <c r="FA259" i="1"/>
  <c r="FD253" i="1"/>
  <c r="FD255" i="1"/>
  <c r="FD259" i="1"/>
  <c r="EY253" i="1"/>
  <c r="EW255" i="1"/>
  <c r="EY259" i="1"/>
  <c r="EX253" i="1"/>
  <c r="FC255" i="1"/>
  <c r="FB251" i="1"/>
  <c r="EY251" i="1"/>
  <c r="EW251" i="1"/>
  <c r="FC251" i="1"/>
  <c r="EZ251" i="1"/>
  <c r="EX251" i="1"/>
  <c r="FD251" i="1"/>
  <c r="FA257" i="1"/>
  <c r="EW257" i="1"/>
  <c r="FB257" i="1"/>
  <c r="EZ257" i="1"/>
  <c r="FC257" i="1"/>
  <c r="FD257" i="1"/>
  <c r="FA255" i="1"/>
  <c r="EY255" i="1"/>
  <c r="EX249" i="1"/>
  <c r="EZ249" i="1"/>
  <c r="EY249" i="1"/>
  <c r="EW249" i="1"/>
  <c r="FA249" i="1"/>
  <c r="FC249" i="1"/>
  <c r="FD249" i="1"/>
  <c r="FB249" i="1"/>
  <c r="H273" i="1" l="1"/>
  <c r="G273" i="1"/>
  <c r="F273" i="1"/>
  <c r="E273" i="1"/>
  <c r="D273" i="1"/>
  <c r="DO272" i="1"/>
  <c r="EK272" i="1" s="1"/>
  <c r="BW272" i="1"/>
  <c r="BV272" i="1"/>
  <c r="BU272" i="1"/>
  <c r="BT272" i="1"/>
  <c r="BS272" i="1"/>
  <c r="BR272" i="1"/>
  <c r="BQ272" i="1"/>
  <c r="AX272" i="1"/>
  <c r="AW272" i="1"/>
  <c r="AV272" i="1"/>
  <c r="AU272" i="1"/>
  <c r="AT272" i="1"/>
  <c r="AS272" i="1"/>
  <c r="AR272" i="1"/>
  <c r="J272" i="1"/>
  <c r="DO271" i="1"/>
  <c r="BX271" i="1"/>
  <c r="BV271" i="1"/>
  <c r="BU271" i="1"/>
  <c r="BT271" i="1"/>
  <c r="BS271" i="1"/>
  <c r="BR271" i="1"/>
  <c r="BQ271" i="1"/>
  <c r="AY271" i="1"/>
  <c r="AW271" i="1"/>
  <c r="AV271" i="1"/>
  <c r="AU271" i="1"/>
  <c r="AT271" i="1"/>
  <c r="AS271" i="1"/>
  <c r="AR271" i="1"/>
  <c r="J270" i="1"/>
  <c r="DO270" i="1"/>
  <c r="BX270" i="1"/>
  <c r="BW270" i="1"/>
  <c r="BU270" i="1"/>
  <c r="BT270" i="1"/>
  <c r="BS270" i="1"/>
  <c r="BR270" i="1"/>
  <c r="BQ270" i="1"/>
  <c r="AY270" i="1"/>
  <c r="AX270" i="1"/>
  <c r="AV270" i="1"/>
  <c r="AU270" i="1"/>
  <c r="AT270" i="1"/>
  <c r="AS270" i="1"/>
  <c r="AR270" i="1"/>
  <c r="J271" i="1"/>
  <c r="DO269" i="1"/>
  <c r="BX269" i="1"/>
  <c r="BW269" i="1"/>
  <c r="BV269" i="1"/>
  <c r="BT269" i="1"/>
  <c r="BS269" i="1"/>
  <c r="BR269" i="1"/>
  <c r="BQ269" i="1"/>
  <c r="AY269" i="1"/>
  <c r="AX269" i="1"/>
  <c r="AW269" i="1"/>
  <c r="CU269" i="1" s="1"/>
  <c r="AU269" i="1"/>
  <c r="AT269" i="1"/>
  <c r="AS269" i="1"/>
  <c r="AR269" i="1"/>
  <c r="J269" i="1"/>
  <c r="DO268" i="1"/>
  <c r="EF268" i="1" s="1"/>
  <c r="BX268" i="1"/>
  <c r="BW268" i="1"/>
  <c r="BV268" i="1"/>
  <c r="BU268" i="1"/>
  <c r="BS268" i="1"/>
  <c r="BR268" i="1"/>
  <c r="BQ268" i="1"/>
  <c r="AY268" i="1"/>
  <c r="AX268" i="1"/>
  <c r="AW268" i="1"/>
  <c r="AV268" i="1"/>
  <c r="AT268" i="1"/>
  <c r="AS268" i="1"/>
  <c r="AR268" i="1"/>
  <c r="CP268" i="1" s="1"/>
  <c r="J266" i="1"/>
  <c r="DO267" i="1"/>
  <c r="EL267" i="1" s="1"/>
  <c r="BX267" i="1"/>
  <c r="BW267" i="1"/>
  <c r="BV267" i="1"/>
  <c r="BU267" i="1"/>
  <c r="BT267" i="1"/>
  <c r="BR267" i="1"/>
  <c r="BQ267" i="1"/>
  <c r="AY267" i="1"/>
  <c r="AX267" i="1"/>
  <c r="AW267" i="1"/>
  <c r="AV267" i="1"/>
  <c r="AU267" i="1"/>
  <c r="AS267" i="1"/>
  <c r="AR267" i="1"/>
  <c r="J268" i="1"/>
  <c r="DO266" i="1"/>
  <c r="BX266" i="1"/>
  <c r="BW266" i="1"/>
  <c r="BV266" i="1"/>
  <c r="BU266" i="1"/>
  <c r="BT266" i="1"/>
  <c r="BS266" i="1"/>
  <c r="BQ266" i="1"/>
  <c r="AY266" i="1"/>
  <c r="AX266" i="1"/>
  <c r="AW266" i="1"/>
  <c r="AV266" i="1"/>
  <c r="AU266" i="1"/>
  <c r="AT266" i="1"/>
  <c r="AR266" i="1"/>
  <c r="J267" i="1"/>
  <c r="DO265" i="1"/>
  <c r="BX265" i="1"/>
  <c r="BW265" i="1"/>
  <c r="BV265" i="1"/>
  <c r="BU265" i="1"/>
  <c r="BT265" i="1"/>
  <c r="BS265" i="1"/>
  <c r="BR265" i="1"/>
  <c r="AY265" i="1"/>
  <c r="AX265" i="1"/>
  <c r="AW265" i="1"/>
  <c r="AV265" i="1"/>
  <c r="AU265" i="1"/>
  <c r="AT265" i="1"/>
  <c r="AS265" i="1"/>
  <c r="J265" i="1"/>
  <c r="BS222" i="1"/>
  <c r="BQ223" i="1"/>
  <c r="EL269" i="1" l="1"/>
  <c r="CP272" i="1"/>
  <c r="EL272" i="1"/>
  <c r="CQ267" i="1"/>
  <c r="CQ268" i="1"/>
  <c r="CQ271" i="1"/>
  <c r="CQ272" i="1"/>
  <c r="CU272" i="1"/>
  <c r="EL270" i="1"/>
  <c r="CW266" i="1"/>
  <c r="CS267" i="1"/>
  <c r="CW267" i="1"/>
  <c r="EF272" i="1"/>
  <c r="EL268" i="1"/>
  <c r="CW270" i="1"/>
  <c r="CR271" i="1"/>
  <c r="CW271" i="1"/>
  <c r="EL271" i="1"/>
  <c r="EE267" i="1"/>
  <c r="EI268" i="1"/>
  <c r="EH272" i="1"/>
  <c r="CT272" i="1"/>
  <c r="EI267" i="1"/>
  <c r="EJ268" i="1"/>
  <c r="EI272" i="1"/>
  <c r="EL265" i="1"/>
  <c r="EL266" i="1"/>
  <c r="EE268" i="1"/>
  <c r="EE272" i="1"/>
  <c r="EJ272" i="1"/>
  <c r="EE265" i="1"/>
  <c r="EE266" i="1"/>
  <c r="EI269" i="1"/>
  <c r="EI270" i="1"/>
  <c r="EE271" i="1"/>
  <c r="CT266" i="1"/>
  <c r="CT267" i="1"/>
  <c r="CW268" i="1"/>
  <c r="EF265" i="1"/>
  <c r="EF266" i="1"/>
  <c r="EF267" i="1"/>
  <c r="EF269" i="1"/>
  <c r="EF270" i="1"/>
  <c r="EJ270" i="1"/>
  <c r="EF271" i="1"/>
  <c r="EJ271" i="1"/>
  <c r="CU265" i="1"/>
  <c r="CV267" i="1"/>
  <c r="CU268" i="1"/>
  <c r="CV269" i="1"/>
  <c r="CP270" i="1"/>
  <c r="CT270" i="1"/>
  <c r="CU271" i="1"/>
  <c r="EG265" i="1"/>
  <c r="EK265" i="1"/>
  <c r="EG266" i="1"/>
  <c r="EK266" i="1"/>
  <c r="EG267" i="1"/>
  <c r="EK267" i="1"/>
  <c r="EG268" i="1"/>
  <c r="EK268" i="1"/>
  <c r="EG269" i="1"/>
  <c r="EK269" i="1"/>
  <c r="EG270" i="1"/>
  <c r="EK270" i="1"/>
  <c r="EG271" i="1"/>
  <c r="EK271" i="1"/>
  <c r="EG272" i="1"/>
  <c r="EI265" i="1"/>
  <c r="EI266" i="1"/>
  <c r="EE269" i="1"/>
  <c r="EE270" i="1"/>
  <c r="EI271" i="1"/>
  <c r="CR268" i="1"/>
  <c r="CP269" i="1"/>
  <c r="CS270" i="1"/>
  <c r="EJ265" i="1"/>
  <c r="EJ266" i="1"/>
  <c r="EJ267" i="1"/>
  <c r="EJ269" i="1"/>
  <c r="CS266" i="1"/>
  <c r="CS269" i="1"/>
  <c r="CR270" i="1"/>
  <c r="EH265" i="1"/>
  <c r="EH266" i="1"/>
  <c r="EH267" i="1"/>
  <c r="EH268" i="1"/>
  <c r="EH269" i="1"/>
  <c r="EH270" i="1"/>
  <c r="EH271" i="1"/>
  <c r="CV272" i="1"/>
  <c r="CU266" i="1"/>
  <c r="CT265" i="1"/>
  <c r="CS271" i="1"/>
  <c r="EA270" i="1"/>
  <c r="CR272" i="1"/>
  <c r="EA272" i="1"/>
  <c r="DZ272" i="1"/>
  <c r="EA271" i="1"/>
  <c r="EA267" i="1"/>
  <c r="EA266" i="1"/>
  <c r="CQ269" i="1"/>
  <c r="EA269" i="1"/>
  <c r="DZ266" i="1"/>
  <c r="DZ271" i="1"/>
  <c r="ER271" i="1" s="1"/>
  <c r="DZ270" i="1"/>
  <c r="DZ269" i="1"/>
  <c r="EA265" i="1"/>
  <c r="DZ265" i="1"/>
  <c r="DZ267" i="1"/>
  <c r="CP266" i="1"/>
  <c r="EA268" i="1"/>
  <c r="DZ268" i="1"/>
  <c r="CV268" i="1"/>
  <c r="CR265" i="1"/>
  <c r="CR266" i="1"/>
  <c r="CV270" i="1"/>
  <c r="CS265" i="1"/>
  <c r="CR269" i="1"/>
  <c r="CV265" i="1"/>
  <c r="CV266" i="1"/>
  <c r="CQ270" i="1"/>
  <c r="CW265" i="1"/>
  <c r="CQ265" i="1"/>
  <c r="CT268" i="1"/>
  <c r="CW269" i="1"/>
  <c r="CS272" i="1"/>
  <c r="J273" i="1"/>
  <c r="CP267" i="1"/>
  <c r="CU267" i="1"/>
  <c r="CP271" i="1"/>
  <c r="CT271" i="1"/>
  <c r="H245" i="1"/>
  <c r="G245" i="1"/>
  <c r="F245" i="1"/>
  <c r="E245" i="1"/>
  <c r="D245" i="1"/>
  <c r="DO244" i="1"/>
  <c r="CB244" i="1"/>
  <c r="CA244" i="1"/>
  <c r="BZ244" i="1"/>
  <c r="BY244" i="1"/>
  <c r="BX244" i="1"/>
  <c r="BW244" i="1"/>
  <c r="BV244" i="1"/>
  <c r="BU244" i="1"/>
  <c r="BT244" i="1"/>
  <c r="BS244" i="1"/>
  <c r="BR244" i="1"/>
  <c r="BQ244" i="1"/>
  <c r="BC244" i="1"/>
  <c r="DA244" i="1" s="1"/>
  <c r="BB244" i="1"/>
  <c r="CZ244" i="1" s="1"/>
  <c r="BA244" i="1"/>
  <c r="CY244" i="1" s="1"/>
  <c r="AZ244" i="1"/>
  <c r="CX244" i="1" s="1"/>
  <c r="AY244" i="1"/>
  <c r="CW244" i="1" s="1"/>
  <c r="AX244" i="1"/>
  <c r="AW244" i="1"/>
  <c r="CU244" i="1" s="1"/>
  <c r="AV244" i="1"/>
  <c r="CT244" i="1" s="1"/>
  <c r="AU244" i="1"/>
  <c r="CS244" i="1" s="1"/>
  <c r="AT244" i="1"/>
  <c r="CR244" i="1" s="1"/>
  <c r="AS244" i="1"/>
  <c r="CQ244" i="1" s="1"/>
  <c r="AR244" i="1"/>
  <c r="CP244" i="1" s="1"/>
  <c r="J244" i="1"/>
  <c r="DO243" i="1"/>
  <c r="CY243" i="1"/>
  <c r="CC243" i="1"/>
  <c r="CA243" i="1"/>
  <c r="BZ243" i="1"/>
  <c r="BY243" i="1"/>
  <c r="BX243" i="1"/>
  <c r="BW243" i="1"/>
  <c r="BV243" i="1"/>
  <c r="BU243" i="1"/>
  <c r="BT243" i="1"/>
  <c r="BS243" i="1"/>
  <c r="BR243" i="1"/>
  <c r="BQ243" i="1"/>
  <c r="BD243" i="1"/>
  <c r="DB243" i="1" s="1"/>
  <c r="BB243" i="1"/>
  <c r="CZ243" i="1" s="1"/>
  <c r="BA243" i="1"/>
  <c r="AZ243" i="1"/>
  <c r="CX243" i="1" s="1"/>
  <c r="AY243" i="1"/>
  <c r="CW243" i="1" s="1"/>
  <c r="AX243" i="1"/>
  <c r="CV243" i="1" s="1"/>
  <c r="AW243" i="1"/>
  <c r="CU243" i="1" s="1"/>
  <c r="AV243" i="1"/>
  <c r="AU243" i="1"/>
  <c r="CS243" i="1" s="1"/>
  <c r="AT243" i="1"/>
  <c r="CR243" i="1" s="1"/>
  <c r="AS243" i="1"/>
  <c r="CQ243" i="1" s="1"/>
  <c r="AR243" i="1"/>
  <c r="CP243" i="1" s="1"/>
  <c r="J243" i="1"/>
  <c r="DO242" i="1"/>
  <c r="CY242" i="1"/>
  <c r="CC242" i="1"/>
  <c r="CB242" i="1"/>
  <c r="BZ242" i="1"/>
  <c r="BY242" i="1"/>
  <c r="BX242" i="1"/>
  <c r="BW242" i="1"/>
  <c r="BV242" i="1"/>
  <c r="BU242" i="1"/>
  <c r="BT242" i="1"/>
  <c r="BS242" i="1"/>
  <c r="BR242" i="1"/>
  <c r="BQ242" i="1"/>
  <c r="BD242" i="1"/>
  <c r="DB242" i="1" s="1"/>
  <c r="BC242" i="1"/>
  <c r="DA242" i="1" s="1"/>
  <c r="BA242" i="1"/>
  <c r="AZ242" i="1"/>
  <c r="CX242" i="1" s="1"/>
  <c r="AY242" i="1"/>
  <c r="CW242" i="1" s="1"/>
  <c r="AX242" i="1"/>
  <c r="CV242" i="1" s="1"/>
  <c r="AW242" i="1"/>
  <c r="CU242" i="1" s="1"/>
  <c r="AV242" i="1"/>
  <c r="CT242" i="1" s="1"/>
  <c r="AU242" i="1"/>
  <c r="CS242" i="1" s="1"/>
  <c r="AT242" i="1"/>
  <c r="CR242" i="1" s="1"/>
  <c r="AS242" i="1"/>
  <c r="CQ242" i="1" s="1"/>
  <c r="AR242" i="1"/>
  <c r="CP242" i="1" s="1"/>
  <c r="J242" i="1"/>
  <c r="DO241" i="1"/>
  <c r="CQ241" i="1"/>
  <c r="CC241" i="1"/>
  <c r="CB241" i="1"/>
  <c r="CA241" i="1"/>
  <c r="BY241" i="1"/>
  <c r="BX241" i="1"/>
  <c r="BW241" i="1"/>
  <c r="BV241" i="1"/>
  <c r="BU241" i="1"/>
  <c r="BT241" i="1"/>
  <c r="BS241" i="1"/>
  <c r="BR241" i="1"/>
  <c r="BQ241" i="1"/>
  <c r="BD241" i="1"/>
  <c r="DB241" i="1" s="1"/>
  <c r="BC241" i="1"/>
  <c r="DA241" i="1" s="1"/>
  <c r="BB241" i="1"/>
  <c r="CZ241" i="1" s="1"/>
  <c r="AZ241" i="1"/>
  <c r="CX241" i="1" s="1"/>
  <c r="AY241" i="1"/>
  <c r="CW241" i="1" s="1"/>
  <c r="AX241" i="1"/>
  <c r="CV241" i="1" s="1"/>
  <c r="AW241" i="1"/>
  <c r="CU241" i="1" s="1"/>
  <c r="AV241" i="1"/>
  <c r="CT241" i="1" s="1"/>
  <c r="AU241" i="1"/>
  <c r="CS241" i="1" s="1"/>
  <c r="AT241" i="1"/>
  <c r="AS241" i="1"/>
  <c r="AR241" i="1"/>
  <c r="CP241" i="1" s="1"/>
  <c r="J241" i="1"/>
  <c r="DO240" i="1"/>
  <c r="CC240" i="1"/>
  <c r="CB240" i="1"/>
  <c r="CA240" i="1"/>
  <c r="BZ240" i="1"/>
  <c r="BX240" i="1"/>
  <c r="BW240" i="1"/>
  <c r="BV240" i="1"/>
  <c r="BU240" i="1"/>
  <c r="BT240" i="1"/>
  <c r="BS240" i="1"/>
  <c r="BR240" i="1"/>
  <c r="BQ240" i="1"/>
  <c r="BD240" i="1"/>
  <c r="DB240" i="1" s="1"/>
  <c r="BC240" i="1"/>
  <c r="DA240" i="1" s="1"/>
  <c r="BB240" i="1"/>
  <c r="CZ240" i="1" s="1"/>
  <c r="BA240" i="1"/>
  <c r="CY240" i="1" s="1"/>
  <c r="AY240" i="1"/>
  <c r="CW240" i="1" s="1"/>
  <c r="AX240" i="1"/>
  <c r="CV240" i="1" s="1"/>
  <c r="AW240" i="1"/>
  <c r="CU240" i="1" s="1"/>
  <c r="AV240" i="1"/>
  <c r="CT240" i="1" s="1"/>
  <c r="AU240" i="1"/>
  <c r="AT240" i="1"/>
  <c r="CR240" i="1" s="1"/>
  <c r="AS240" i="1"/>
  <c r="CQ240" i="1" s="1"/>
  <c r="AR240" i="1"/>
  <c r="CP240" i="1" s="1"/>
  <c r="J240" i="1"/>
  <c r="DO239" i="1"/>
  <c r="CC239" i="1"/>
  <c r="CB239" i="1"/>
  <c r="CA239" i="1"/>
  <c r="BZ239" i="1"/>
  <c r="BY239" i="1"/>
  <c r="BW239" i="1"/>
  <c r="BV239" i="1"/>
  <c r="BU239" i="1"/>
  <c r="BT239" i="1"/>
  <c r="BS239" i="1"/>
  <c r="BR239" i="1"/>
  <c r="BQ239" i="1"/>
  <c r="BD239" i="1"/>
  <c r="DB239" i="1" s="1"/>
  <c r="BC239" i="1"/>
  <c r="DA239" i="1" s="1"/>
  <c r="BB239" i="1"/>
  <c r="CZ239" i="1" s="1"/>
  <c r="BA239" i="1"/>
  <c r="CY239" i="1" s="1"/>
  <c r="AZ239" i="1"/>
  <c r="CX239" i="1" s="1"/>
  <c r="AX239" i="1"/>
  <c r="CV239" i="1" s="1"/>
  <c r="AW239" i="1"/>
  <c r="CU239" i="1" s="1"/>
  <c r="AV239" i="1"/>
  <c r="CT239" i="1" s="1"/>
  <c r="AU239" i="1"/>
  <c r="CS239" i="1" s="1"/>
  <c r="AT239" i="1"/>
  <c r="CR239" i="1" s="1"/>
  <c r="AS239" i="1"/>
  <c r="CQ239" i="1" s="1"/>
  <c r="AR239" i="1"/>
  <c r="CP239" i="1" s="1"/>
  <c r="J239" i="1"/>
  <c r="DO238" i="1"/>
  <c r="CC238" i="1"/>
  <c r="CB238" i="1"/>
  <c r="CA238" i="1"/>
  <c r="BZ238" i="1"/>
  <c r="BY238" i="1"/>
  <c r="BX238" i="1"/>
  <c r="BV238" i="1"/>
  <c r="BU238" i="1"/>
  <c r="BT238" i="1"/>
  <c r="BS238" i="1"/>
  <c r="BR238" i="1"/>
  <c r="BQ238" i="1"/>
  <c r="BD238" i="1"/>
  <c r="BC238" i="1"/>
  <c r="DA238" i="1" s="1"/>
  <c r="BB238" i="1"/>
  <c r="CZ238" i="1" s="1"/>
  <c r="BA238" i="1"/>
  <c r="CY238" i="1" s="1"/>
  <c r="AZ238" i="1"/>
  <c r="CX238" i="1" s="1"/>
  <c r="AY238" i="1"/>
  <c r="CW238" i="1" s="1"/>
  <c r="AW238" i="1"/>
  <c r="CU238" i="1" s="1"/>
  <c r="AV238" i="1"/>
  <c r="CT238" i="1" s="1"/>
  <c r="AU238" i="1"/>
  <c r="CS238" i="1" s="1"/>
  <c r="AT238" i="1"/>
  <c r="CR238" i="1" s="1"/>
  <c r="AS238" i="1"/>
  <c r="CQ238" i="1" s="1"/>
  <c r="AR238" i="1"/>
  <c r="J238" i="1"/>
  <c r="DO237" i="1"/>
  <c r="CC237" i="1"/>
  <c r="CB237" i="1"/>
  <c r="CA237" i="1"/>
  <c r="BZ237" i="1"/>
  <c r="BY237" i="1"/>
  <c r="BX237" i="1"/>
  <c r="BW237" i="1"/>
  <c r="BU237" i="1"/>
  <c r="BT237" i="1"/>
  <c r="BS237" i="1"/>
  <c r="BR237" i="1"/>
  <c r="BQ237" i="1"/>
  <c r="BD237" i="1"/>
  <c r="DB237" i="1" s="1"/>
  <c r="BC237" i="1"/>
  <c r="DA237" i="1" s="1"/>
  <c r="BB237" i="1"/>
  <c r="CZ237" i="1" s="1"/>
  <c r="BA237" i="1"/>
  <c r="CY237" i="1" s="1"/>
  <c r="AZ237" i="1"/>
  <c r="CX237" i="1" s="1"/>
  <c r="AY237" i="1"/>
  <c r="CW237" i="1" s="1"/>
  <c r="AX237" i="1"/>
  <c r="CV237" i="1" s="1"/>
  <c r="AV237" i="1"/>
  <c r="CT237" i="1" s="1"/>
  <c r="AU237" i="1"/>
  <c r="CS237" i="1" s="1"/>
  <c r="AT237" i="1"/>
  <c r="CR237" i="1" s="1"/>
  <c r="AS237" i="1"/>
  <c r="CQ237" i="1" s="1"/>
  <c r="AR237" i="1"/>
  <c r="CP237" i="1" s="1"/>
  <c r="J237" i="1"/>
  <c r="DO236" i="1"/>
  <c r="CC236" i="1"/>
  <c r="CB236" i="1"/>
  <c r="CA236" i="1"/>
  <c r="BZ236" i="1"/>
  <c r="BY236" i="1"/>
  <c r="BX236" i="1"/>
  <c r="BW236" i="1"/>
  <c r="BV236" i="1"/>
  <c r="BT236" i="1"/>
  <c r="BS236" i="1"/>
  <c r="BR236" i="1"/>
  <c r="BQ236" i="1"/>
  <c r="BD236" i="1"/>
  <c r="DB236" i="1" s="1"/>
  <c r="BC236" i="1"/>
  <c r="DA236" i="1" s="1"/>
  <c r="BB236" i="1"/>
  <c r="CZ236" i="1" s="1"/>
  <c r="BA236" i="1"/>
  <c r="CY236" i="1" s="1"/>
  <c r="AZ236" i="1"/>
  <c r="CX236" i="1" s="1"/>
  <c r="AY236" i="1"/>
  <c r="CW236" i="1" s="1"/>
  <c r="AX236" i="1"/>
  <c r="CV236" i="1" s="1"/>
  <c r="AW236" i="1"/>
  <c r="CU236" i="1" s="1"/>
  <c r="AU236" i="1"/>
  <c r="AT236" i="1"/>
  <c r="CR236" i="1" s="1"/>
  <c r="AS236" i="1"/>
  <c r="CQ236" i="1" s="1"/>
  <c r="AR236" i="1"/>
  <c r="CP236" i="1" s="1"/>
  <c r="J236" i="1"/>
  <c r="DO235" i="1"/>
  <c r="DA235" i="1"/>
  <c r="CZ235" i="1"/>
  <c r="CR235" i="1"/>
  <c r="CQ235" i="1"/>
  <c r="CC235" i="1"/>
  <c r="CB235" i="1"/>
  <c r="CA235" i="1"/>
  <c r="BZ235" i="1"/>
  <c r="BY235" i="1"/>
  <c r="BX235" i="1"/>
  <c r="BW235" i="1"/>
  <c r="BV235" i="1"/>
  <c r="BU235" i="1"/>
  <c r="BS235" i="1"/>
  <c r="BR235" i="1"/>
  <c r="BQ235" i="1"/>
  <c r="BD235" i="1"/>
  <c r="DB235" i="1" s="1"/>
  <c r="BC235" i="1"/>
  <c r="BB235" i="1"/>
  <c r="BA235" i="1"/>
  <c r="CY235" i="1" s="1"/>
  <c r="AZ235" i="1"/>
  <c r="CX235" i="1" s="1"/>
  <c r="AY235" i="1"/>
  <c r="CW235" i="1" s="1"/>
  <c r="AX235" i="1"/>
  <c r="CV235" i="1" s="1"/>
  <c r="AW235" i="1"/>
  <c r="CU235" i="1" s="1"/>
  <c r="AV235" i="1"/>
  <c r="CT235" i="1" s="1"/>
  <c r="AT235" i="1"/>
  <c r="AS235" i="1"/>
  <c r="AR235" i="1"/>
  <c r="CP235" i="1" s="1"/>
  <c r="J235" i="1"/>
  <c r="DO234" i="1"/>
  <c r="CC234" i="1"/>
  <c r="CB234" i="1"/>
  <c r="CA234" i="1"/>
  <c r="BZ234" i="1"/>
  <c r="BY234" i="1"/>
  <c r="BX234" i="1"/>
  <c r="BW234" i="1"/>
  <c r="BV234" i="1"/>
  <c r="BU234" i="1"/>
  <c r="BT234" i="1"/>
  <c r="BR234" i="1"/>
  <c r="BQ234" i="1"/>
  <c r="BD234" i="1"/>
  <c r="DB234" i="1" s="1"/>
  <c r="BC234" i="1"/>
  <c r="DA234" i="1" s="1"/>
  <c r="BB234" i="1"/>
  <c r="CZ234" i="1" s="1"/>
  <c r="BA234" i="1"/>
  <c r="CY234" i="1" s="1"/>
  <c r="AZ234" i="1"/>
  <c r="CX234" i="1" s="1"/>
  <c r="AY234" i="1"/>
  <c r="CW234" i="1" s="1"/>
  <c r="AX234" i="1"/>
  <c r="CV234" i="1" s="1"/>
  <c r="AW234" i="1"/>
  <c r="CU234" i="1" s="1"/>
  <c r="AV234" i="1"/>
  <c r="CT234" i="1" s="1"/>
  <c r="AU234" i="1"/>
  <c r="CS234" i="1" s="1"/>
  <c r="AS234" i="1"/>
  <c r="CQ234" i="1" s="1"/>
  <c r="AR234" i="1"/>
  <c r="CP234" i="1" s="1"/>
  <c r="J234" i="1"/>
  <c r="DO233" i="1"/>
  <c r="CV233" i="1"/>
  <c r="CC233" i="1"/>
  <c r="CB233" i="1"/>
  <c r="CA233" i="1"/>
  <c r="BZ233" i="1"/>
  <c r="BY233" i="1"/>
  <c r="BX233" i="1"/>
  <c r="BW233" i="1"/>
  <c r="BV233" i="1"/>
  <c r="BU233" i="1"/>
  <c r="BT233" i="1"/>
  <c r="BS233" i="1"/>
  <c r="BQ233" i="1"/>
  <c r="BD233" i="1"/>
  <c r="DB233" i="1" s="1"/>
  <c r="BC233" i="1"/>
  <c r="BB233" i="1"/>
  <c r="CZ233" i="1" s="1"/>
  <c r="BA233" i="1"/>
  <c r="CY233" i="1" s="1"/>
  <c r="AZ233" i="1"/>
  <c r="CX233" i="1" s="1"/>
  <c r="AY233" i="1"/>
  <c r="CW233" i="1" s="1"/>
  <c r="AX233" i="1"/>
  <c r="AW233" i="1"/>
  <c r="AV233" i="1"/>
  <c r="CT233" i="1" s="1"/>
  <c r="AU233" i="1"/>
  <c r="CS233" i="1" s="1"/>
  <c r="AT233" i="1"/>
  <c r="AR233" i="1"/>
  <c r="CP233" i="1" s="1"/>
  <c r="J233" i="1"/>
  <c r="DO232" i="1"/>
  <c r="CC232" i="1"/>
  <c r="CB232" i="1"/>
  <c r="CA232" i="1"/>
  <c r="BZ232" i="1"/>
  <c r="BY232" i="1"/>
  <c r="BX232" i="1"/>
  <c r="BW232" i="1"/>
  <c r="BV232" i="1"/>
  <c r="BU232" i="1"/>
  <c r="BT232" i="1"/>
  <c r="BS232" i="1"/>
  <c r="BR232" i="1"/>
  <c r="BD232" i="1"/>
  <c r="DB232" i="1" s="1"/>
  <c r="BC232" i="1"/>
  <c r="DA232" i="1" s="1"/>
  <c r="BB232" i="1"/>
  <c r="CZ232" i="1" s="1"/>
  <c r="BA232" i="1"/>
  <c r="CY232" i="1" s="1"/>
  <c r="AZ232" i="1"/>
  <c r="CX232" i="1" s="1"/>
  <c r="AY232" i="1"/>
  <c r="AX232" i="1"/>
  <c r="CV232" i="1" s="1"/>
  <c r="AW232" i="1"/>
  <c r="CU232" i="1" s="1"/>
  <c r="AV232" i="1"/>
  <c r="CT232" i="1" s="1"/>
  <c r="AU232" i="1"/>
  <c r="CS232" i="1" s="1"/>
  <c r="AT232" i="1"/>
  <c r="CR232" i="1" s="1"/>
  <c r="AS232" i="1"/>
  <c r="CQ232" i="1" s="1"/>
  <c r="J232" i="1"/>
  <c r="H229" i="1"/>
  <c r="G229" i="1"/>
  <c r="F229" i="1"/>
  <c r="E229" i="1"/>
  <c r="D229" i="1"/>
  <c r="DO228" i="1"/>
  <c r="BY228" i="1"/>
  <c r="BX228" i="1"/>
  <c r="BW228" i="1"/>
  <c r="BV228" i="1"/>
  <c r="BU228" i="1"/>
  <c r="BT228" i="1"/>
  <c r="BS228" i="1"/>
  <c r="BR228" i="1"/>
  <c r="BQ228" i="1"/>
  <c r="AZ228" i="1"/>
  <c r="CX228" i="1" s="1"/>
  <c r="AY228" i="1"/>
  <c r="AX228" i="1"/>
  <c r="AW228" i="1"/>
  <c r="AV228" i="1"/>
  <c r="CT228" i="1" s="1"/>
  <c r="AU228" i="1"/>
  <c r="AT228" i="1"/>
  <c r="AS228" i="1"/>
  <c r="AR228" i="1"/>
  <c r="CP228" i="1" s="1"/>
  <c r="J228" i="1"/>
  <c r="DO227" i="1"/>
  <c r="BZ227" i="1"/>
  <c r="BX227" i="1"/>
  <c r="BW227" i="1"/>
  <c r="BV227" i="1"/>
  <c r="BU227" i="1"/>
  <c r="BT227" i="1"/>
  <c r="BS227" i="1"/>
  <c r="BR227" i="1"/>
  <c r="BQ227" i="1"/>
  <c r="BA227" i="1"/>
  <c r="AY227" i="1"/>
  <c r="AX227" i="1"/>
  <c r="AW227" i="1"/>
  <c r="CU227" i="1" s="1"/>
  <c r="AV227" i="1"/>
  <c r="AU227" i="1"/>
  <c r="CS227" i="1" s="1"/>
  <c r="AT227" i="1"/>
  <c r="AS227" i="1"/>
  <c r="AR227" i="1"/>
  <c r="J227" i="1"/>
  <c r="DO226" i="1"/>
  <c r="BZ226" i="1"/>
  <c r="BY226" i="1"/>
  <c r="BW226" i="1"/>
  <c r="BV226" i="1"/>
  <c r="BU226" i="1"/>
  <c r="BT226" i="1"/>
  <c r="BS226" i="1"/>
  <c r="BR226" i="1"/>
  <c r="BQ226" i="1"/>
  <c r="BA226" i="1"/>
  <c r="AZ226" i="1"/>
  <c r="CX226" i="1" s="1"/>
  <c r="AX226" i="1"/>
  <c r="AW226" i="1"/>
  <c r="AV226" i="1"/>
  <c r="CT226" i="1" s="1"/>
  <c r="AU226" i="1"/>
  <c r="AT226" i="1"/>
  <c r="AS226" i="1"/>
  <c r="CQ226" i="1" s="1"/>
  <c r="AR226" i="1"/>
  <c r="J226" i="1"/>
  <c r="DO225" i="1"/>
  <c r="BZ225" i="1"/>
  <c r="BY225" i="1"/>
  <c r="BX225" i="1"/>
  <c r="BV225" i="1"/>
  <c r="BU225" i="1"/>
  <c r="BT225" i="1"/>
  <c r="BS225" i="1"/>
  <c r="BR225" i="1"/>
  <c r="BQ225" i="1"/>
  <c r="BA225" i="1"/>
  <c r="AZ225" i="1"/>
  <c r="AY225" i="1"/>
  <c r="CW225" i="1" s="1"/>
  <c r="AW225" i="1"/>
  <c r="CU225" i="1" s="1"/>
  <c r="AV225" i="1"/>
  <c r="AU225" i="1"/>
  <c r="AT225" i="1"/>
  <c r="CR225" i="1" s="1"/>
  <c r="AS225" i="1"/>
  <c r="AR225" i="1"/>
  <c r="J225" i="1"/>
  <c r="DO224" i="1"/>
  <c r="BZ224" i="1"/>
  <c r="BY224" i="1"/>
  <c r="BX224" i="1"/>
  <c r="BW224" i="1"/>
  <c r="BU224" i="1"/>
  <c r="CT224" i="1" s="1"/>
  <c r="BT224" i="1"/>
  <c r="BS224" i="1"/>
  <c r="BR224" i="1"/>
  <c r="BQ224" i="1"/>
  <c r="BA224" i="1"/>
  <c r="AZ224" i="1"/>
  <c r="AY224" i="1"/>
  <c r="CW224" i="1" s="1"/>
  <c r="AX224" i="1"/>
  <c r="AV224" i="1"/>
  <c r="AU224" i="1"/>
  <c r="CS224" i="1" s="1"/>
  <c r="AT224" i="1"/>
  <c r="AS224" i="1"/>
  <c r="AR224" i="1"/>
  <c r="J224" i="1"/>
  <c r="DO223" i="1"/>
  <c r="BZ223" i="1"/>
  <c r="BY223" i="1"/>
  <c r="BX223" i="1"/>
  <c r="BW223" i="1"/>
  <c r="BV223" i="1"/>
  <c r="BT223" i="1"/>
  <c r="BS223" i="1"/>
  <c r="BR223" i="1"/>
  <c r="BA223" i="1"/>
  <c r="AZ223" i="1"/>
  <c r="CX223" i="1" s="1"/>
  <c r="AY223" i="1"/>
  <c r="CW223" i="1" s="1"/>
  <c r="AX223" i="1"/>
  <c r="CV223" i="1" s="1"/>
  <c r="AW223" i="1"/>
  <c r="CU223" i="1" s="1"/>
  <c r="AU223" i="1"/>
  <c r="CS223" i="1" s="1"/>
  <c r="AT223" i="1"/>
  <c r="CR223" i="1" s="1"/>
  <c r="AS223" i="1"/>
  <c r="CQ223" i="1" s="1"/>
  <c r="AR223" i="1"/>
  <c r="J223" i="1"/>
  <c r="DO222" i="1"/>
  <c r="CY222" i="1"/>
  <c r="BZ222" i="1"/>
  <c r="BY222" i="1"/>
  <c r="BX222" i="1"/>
  <c r="BW222" i="1"/>
  <c r="BV222" i="1"/>
  <c r="BU222" i="1"/>
  <c r="BR222" i="1"/>
  <c r="BQ222" i="1"/>
  <c r="CP222" i="1" s="1"/>
  <c r="BA222" i="1"/>
  <c r="AZ222" i="1"/>
  <c r="CX222" i="1" s="1"/>
  <c r="AY222" i="1"/>
  <c r="CW222" i="1" s="1"/>
  <c r="AX222" i="1"/>
  <c r="CV222" i="1" s="1"/>
  <c r="AW222" i="1"/>
  <c r="CU222" i="1" s="1"/>
  <c r="AV222" i="1"/>
  <c r="CT222" i="1" s="1"/>
  <c r="AT222" i="1"/>
  <c r="AS222" i="1"/>
  <c r="AR222" i="1"/>
  <c r="J222" i="1"/>
  <c r="DO221" i="1"/>
  <c r="BZ221" i="1"/>
  <c r="BY221" i="1"/>
  <c r="BX221" i="1"/>
  <c r="BW221" i="1"/>
  <c r="BV221" i="1"/>
  <c r="BU221" i="1"/>
  <c r="BT221" i="1"/>
  <c r="BR221" i="1"/>
  <c r="BQ221" i="1"/>
  <c r="BA221" i="1"/>
  <c r="AZ221" i="1"/>
  <c r="CX221" i="1" s="1"/>
  <c r="AY221" i="1"/>
  <c r="CW221" i="1" s="1"/>
  <c r="AX221" i="1"/>
  <c r="AW221" i="1"/>
  <c r="AV221" i="1"/>
  <c r="AU221" i="1"/>
  <c r="CS221" i="1" s="1"/>
  <c r="AS221" i="1"/>
  <c r="AR221" i="1"/>
  <c r="J221" i="1"/>
  <c r="DO220" i="1"/>
  <c r="BZ220" i="1"/>
  <c r="BY220" i="1"/>
  <c r="BX220" i="1"/>
  <c r="BW220" i="1"/>
  <c r="BV220" i="1"/>
  <c r="BU220" i="1"/>
  <c r="BT220" i="1"/>
  <c r="BS220" i="1"/>
  <c r="BQ220" i="1"/>
  <c r="BA220" i="1"/>
  <c r="AZ220" i="1"/>
  <c r="AY220" i="1"/>
  <c r="CW220" i="1" s="1"/>
  <c r="AX220" i="1"/>
  <c r="AW220" i="1"/>
  <c r="AV220" i="1"/>
  <c r="AU220" i="1"/>
  <c r="AT220" i="1"/>
  <c r="CR220" i="1" s="1"/>
  <c r="AR220" i="1"/>
  <c r="J220" i="1"/>
  <c r="DO219" i="1"/>
  <c r="BZ219" i="1"/>
  <c r="BY219" i="1"/>
  <c r="BX219" i="1"/>
  <c r="BW219" i="1"/>
  <c r="BV219" i="1"/>
  <c r="BU219" i="1"/>
  <c r="BT219" i="1"/>
  <c r="BS219" i="1"/>
  <c r="BR219" i="1"/>
  <c r="BA219" i="1"/>
  <c r="AZ219" i="1"/>
  <c r="CX219" i="1" s="1"/>
  <c r="AY219" i="1"/>
  <c r="CW219" i="1" s="1"/>
  <c r="AX219" i="1"/>
  <c r="CV219" i="1" s="1"/>
  <c r="AW219" i="1"/>
  <c r="AV219" i="1"/>
  <c r="CT219" i="1" s="1"/>
  <c r="AU219" i="1"/>
  <c r="AT219" i="1"/>
  <c r="CR219" i="1" s="1"/>
  <c r="AS219" i="1"/>
  <c r="J219" i="1"/>
  <c r="H215" i="1"/>
  <c r="G215" i="1"/>
  <c r="F215" i="1"/>
  <c r="E215" i="1"/>
  <c r="D215" i="1"/>
  <c r="DO214" i="1"/>
  <c r="EI214" i="1" s="1"/>
  <c r="BZ214" i="1"/>
  <c r="BY214" i="1"/>
  <c r="BX214" i="1"/>
  <c r="BW214" i="1"/>
  <c r="BV214" i="1"/>
  <c r="BU214" i="1"/>
  <c r="BT214" i="1"/>
  <c r="BS214" i="1"/>
  <c r="BR214" i="1"/>
  <c r="BQ214" i="1"/>
  <c r="BA214" i="1"/>
  <c r="AZ214" i="1"/>
  <c r="AY214" i="1"/>
  <c r="AX214" i="1"/>
  <c r="AW214" i="1"/>
  <c r="AV214" i="1"/>
  <c r="CT214" i="1" s="1"/>
  <c r="AU214" i="1"/>
  <c r="AT214" i="1"/>
  <c r="AS214" i="1"/>
  <c r="AR214" i="1"/>
  <c r="J214" i="1"/>
  <c r="DO213" i="1"/>
  <c r="EI213" i="1" s="1"/>
  <c r="CA213" i="1"/>
  <c r="BY213" i="1"/>
  <c r="BX213" i="1"/>
  <c r="BW213" i="1"/>
  <c r="BV213" i="1"/>
  <c r="BU213" i="1"/>
  <c r="BT213" i="1"/>
  <c r="BS213" i="1"/>
  <c r="BR213" i="1"/>
  <c r="BQ213" i="1"/>
  <c r="BB213" i="1"/>
  <c r="AZ213" i="1"/>
  <c r="CX213" i="1" s="1"/>
  <c r="AY213" i="1"/>
  <c r="AX213" i="1"/>
  <c r="AW213" i="1"/>
  <c r="AV213" i="1"/>
  <c r="AU213" i="1"/>
  <c r="AT213" i="1"/>
  <c r="AS213" i="1"/>
  <c r="AR213" i="1"/>
  <c r="J213" i="1"/>
  <c r="DO212" i="1"/>
  <c r="EJ212" i="1" s="1"/>
  <c r="CW212" i="1"/>
  <c r="CA212" i="1"/>
  <c r="BZ212" i="1"/>
  <c r="BX212" i="1"/>
  <c r="BW212" i="1"/>
  <c r="BV212" i="1"/>
  <c r="BU212" i="1"/>
  <c r="BT212" i="1"/>
  <c r="BS212" i="1"/>
  <c r="BR212" i="1"/>
  <c r="BQ212" i="1"/>
  <c r="BB212" i="1"/>
  <c r="BA212" i="1"/>
  <c r="CY212" i="1" s="1"/>
  <c r="AY212" i="1"/>
  <c r="AX212" i="1"/>
  <c r="CV212" i="1" s="1"/>
  <c r="AW212" i="1"/>
  <c r="CU212" i="1" s="1"/>
  <c r="AV212" i="1"/>
  <c r="AU212" i="1"/>
  <c r="AT212" i="1"/>
  <c r="AS212" i="1"/>
  <c r="CQ212" i="1" s="1"/>
  <c r="AR212" i="1"/>
  <c r="J212" i="1"/>
  <c r="DO211" i="1"/>
  <c r="EJ211" i="1" s="1"/>
  <c r="CZ211" i="1"/>
  <c r="CQ211" i="1"/>
  <c r="CA211" i="1"/>
  <c r="BZ211" i="1"/>
  <c r="BY211" i="1"/>
  <c r="BW211" i="1"/>
  <c r="BV211" i="1"/>
  <c r="BU211" i="1"/>
  <c r="BT211" i="1"/>
  <c r="BS211" i="1"/>
  <c r="BR211" i="1"/>
  <c r="BQ211" i="1"/>
  <c r="BB211" i="1"/>
  <c r="BA211" i="1"/>
  <c r="AZ211" i="1"/>
  <c r="CX211" i="1" s="1"/>
  <c r="AX211" i="1"/>
  <c r="CV211" i="1" s="1"/>
  <c r="AW211" i="1"/>
  <c r="AV211" i="1"/>
  <c r="AU211" i="1"/>
  <c r="CS211" i="1" s="1"/>
  <c r="AT211" i="1"/>
  <c r="AS211" i="1"/>
  <c r="AR211" i="1"/>
  <c r="CP211" i="1" s="1"/>
  <c r="J211" i="1"/>
  <c r="DO210" i="1"/>
  <c r="EJ210" i="1" s="1"/>
  <c r="CA210" i="1"/>
  <c r="BZ210" i="1"/>
  <c r="BY210" i="1"/>
  <c r="BX210" i="1"/>
  <c r="BV210" i="1"/>
  <c r="BU210" i="1"/>
  <c r="BT210" i="1"/>
  <c r="BS210" i="1"/>
  <c r="BR210" i="1"/>
  <c r="BQ210" i="1"/>
  <c r="BB210" i="1"/>
  <c r="BA210" i="1"/>
  <c r="CY210" i="1" s="1"/>
  <c r="AZ210" i="1"/>
  <c r="CX210" i="1" s="1"/>
  <c r="AY210" i="1"/>
  <c r="AW210" i="1"/>
  <c r="AV210" i="1"/>
  <c r="CT210" i="1" s="1"/>
  <c r="AU210" i="1"/>
  <c r="AT210" i="1"/>
  <c r="AS210" i="1"/>
  <c r="AR210" i="1"/>
  <c r="J210" i="1"/>
  <c r="DO209" i="1"/>
  <c r="CA209" i="1"/>
  <c r="BZ209" i="1"/>
  <c r="BY209" i="1"/>
  <c r="BX209" i="1"/>
  <c r="BW209" i="1"/>
  <c r="BU209" i="1"/>
  <c r="BT209" i="1"/>
  <c r="BS209" i="1"/>
  <c r="BR209" i="1"/>
  <c r="BQ209" i="1"/>
  <c r="BB209" i="1"/>
  <c r="BA209" i="1"/>
  <c r="AZ209" i="1"/>
  <c r="AY209" i="1"/>
  <c r="AX209" i="1"/>
  <c r="AV209" i="1"/>
  <c r="CT209" i="1" s="1"/>
  <c r="AU209" i="1"/>
  <c r="AT209" i="1"/>
  <c r="AS209" i="1"/>
  <c r="AR209" i="1"/>
  <c r="J209" i="1"/>
  <c r="DO208" i="1"/>
  <c r="CA208" i="1"/>
  <c r="BZ208" i="1"/>
  <c r="BY208" i="1"/>
  <c r="BX208" i="1"/>
  <c r="BW208" i="1"/>
  <c r="BV208" i="1"/>
  <c r="BT208" i="1"/>
  <c r="BS208" i="1"/>
  <c r="BR208" i="1"/>
  <c r="BQ208" i="1"/>
  <c r="BB208" i="1"/>
  <c r="BA208" i="1"/>
  <c r="AZ208" i="1"/>
  <c r="AY208" i="1"/>
  <c r="CW208" i="1" s="1"/>
  <c r="AX208" i="1"/>
  <c r="AW208" i="1"/>
  <c r="AU208" i="1"/>
  <c r="AT208" i="1"/>
  <c r="AS208" i="1"/>
  <c r="AR208" i="1"/>
  <c r="J208" i="1"/>
  <c r="DO207" i="1"/>
  <c r="EI207" i="1" s="1"/>
  <c r="CA207" i="1"/>
  <c r="BZ207" i="1"/>
  <c r="BY207" i="1"/>
  <c r="BX207" i="1"/>
  <c r="BW207" i="1"/>
  <c r="BV207" i="1"/>
  <c r="BU207" i="1"/>
  <c r="BS207" i="1"/>
  <c r="BR207" i="1"/>
  <c r="BQ207" i="1"/>
  <c r="BB207" i="1"/>
  <c r="BA207" i="1"/>
  <c r="AZ207" i="1"/>
  <c r="AY207" i="1"/>
  <c r="AX207" i="1"/>
  <c r="AW207" i="1"/>
  <c r="CU207" i="1" s="1"/>
  <c r="AV207" i="1"/>
  <c r="AT207" i="1"/>
  <c r="AS207" i="1"/>
  <c r="AR207" i="1"/>
  <c r="CP207" i="1" s="1"/>
  <c r="J207" i="1"/>
  <c r="DO206" i="1"/>
  <c r="EI206" i="1" s="1"/>
  <c r="CA206" i="1"/>
  <c r="BZ206" i="1"/>
  <c r="BY206" i="1"/>
  <c r="BX206" i="1"/>
  <c r="BW206" i="1"/>
  <c r="BV206" i="1"/>
  <c r="BU206" i="1"/>
  <c r="BT206" i="1"/>
  <c r="BR206" i="1"/>
  <c r="BQ206" i="1"/>
  <c r="BB206" i="1"/>
  <c r="CZ206" i="1" s="1"/>
  <c r="BA206" i="1"/>
  <c r="AZ206" i="1"/>
  <c r="AY206" i="1"/>
  <c r="CW206" i="1" s="1"/>
  <c r="AX206" i="1"/>
  <c r="CV206" i="1" s="1"/>
  <c r="AW206" i="1"/>
  <c r="AV206" i="1"/>
  <c r="AU206" i="1"/>
  <c r="AS206" i="1"/>
  <c r="AR206" i="1"/>
  <c r="J206" i="1"/>
  <c r="DO205" i="1"/>
  <c r="EI205" i="1" s="1"/>
  <c r="CA205" i="1"/>
  <c r="BZ205" i="1"/>
  <c r="BY205" i="1"/>
  <c r="BX205" i="1"/>
  <c r="BW205" i="1"/>
  <c r="BV205" i="1"/>
  <c r="BU205" i="1"/>
  <c r="BT205" i="1"/>
  <c r="BS205" i="1"/>
  <c r="BQ205" i="1"/>
  <c r="BB205" i="1"/>
  <c r="BA205" i="1"/>
  <c r="AZ205" i="1"/>
  <c r="AY205" i="1"/>
  <c r="AX205" i="1"/>
  <c r="CV205" i="1" s="1"/>
  <c r="AW205" i="1"/>
  <c r="AV205" i="1"/>
  <c r="CT205" i="1" s="1"/>
  <c r="AU205" i="1"/>
  <c r="AT205" i="1"/>
  <c r="AR205" i="1"/>
  <c r="CP205" i="1" s="1"/>
  <c r="J205" i="1"/>
  <c r="DO204" i="1"/>
  <c r="EJ204" i="1" s="1"/>
  <c r="CA204" i="1"/>
  <c r="BZ204" i="1"/>
  <c r="BY204" i="1"/>
  <c r="BX204" i="1"/>
  <c r="BW204" i="1"/>
  <c r="BV204" i="1"/>
  <c r="BU204" i="1"/>
  <c r="BT204" i="1"/>
  <c r="BS204" i="1"/>
  <c r="BR204" i="1"/>
  <c r="BB204" i="1"/>
  <c r="BA204" i="1"/>
  <c r="AZ204" i="1"/>
  <c r="AY204" i="1"/>
  <c r="AX204" i="1"/>
  <c r="AW204" i="1"/>
  <c r="AV204" i="1"/>
  <c r="AU204" i="1"/>
  <c r="AT204" i="1"/>
  <c r="AS204" i="1"/>
  <c r="J204" i="1"/>
  <c r="H200" i="1"/>
  <c r="G200" i="1"/>
  <c r="F200" i="1"/>
  <c r="E200" i="1"/>
  <c r="D200" i="1"/>
  <c r="DO199" i="1"/>
  <c r="EK199" i="1" s="1"/>
  <c r="BY199" i="1"/>
  <c r="BX199" i="1"/>
  <c r="BW199" i="1"/>
  <c r="BV199" i="1"/>
  <c r="BU199" i="1"/>
  <c r="BT199" i="1"/>
  <c r="BS199" i="1"/>
  <c r="BR199" i="1"/>
  <c r="BQ199" i="1"/>
  <c r="AZ199" i="1"/>
  <c r="AY199" i="1"/>
  <c r="CW199" i="1" s="1"/>
  <c r="AX199" i="1"/>
  <c r="AW199" i="1"/>
  <c r="AV199" i="1"/>
  <c r="AU199" i="1"/>
  <c r="AT199" i="1"/>
  <c r="AS199" i="1"/>
  <c r="AR199" i="1"/>
  <c r="J199" i="1"/>
  <c r="DO198" i="1"/>
  <c r="EJ198" i="1" s="1"/>
  <c r="BZ198" i="1"/>
  <c r="BX198" i="1"/>
  <c r="BW198" i="1"/>
  <c r="BV198" i="1"/>
  <c r="BU198" i="1"/>
  <c r="BT198" i="1"/>
  <c r="BS198" i="1"/>
  <c r="BR198" i="1"/>
  <c r="BQ198" i="1"/>
  <c r="BA198" i="1"/>
  <c r="AY198" i="1"/>
  <c r="AX198" i="1"/>
  <c r="AW198" i="1"/>
  <c r="AV198" i="1"/>
  <c r="AU198" i="1"/>
  <c r="AT198" i="1"/>
  <c r="AS198" i="1"/>
  <c r="AR198" i="1"/>
  <c r="J197" i="1"/>
  <c r="DO197" i="1"/>
  <c r="EK197" i="1" s="1"/>
  <c r="BZ197" i="1"/>
  <c r="BY197" i="1"/>
  <c r="BW197" i="1"/>
  <c r="BV197" i="1"/>
  <c r="BU197" i="1"/>
  <c r="BT197" i="1"/>
  <c r="BS197" i="1"/>
  <c r="BR197" i="1"/>
  <c r="BQ197" i="1"/>
  <c r="BA197" i="1"/>
  <c r="AZ197" i="1"/>
  <c r="CX197" i="1" s="1"/>
  <c r="AX197" i="1"/>
  <c r="AW197" i="1"/>
  <c r="AV197" i="1"/>
  <c r="CT197" i="1" s="1"/>
  <c r="AU197" i="1"/>
  <c r="AT197" i="1"/>
  <c r="AS197" i="1"/>
  <c r="CQ197" i="1" s="1"/>
  <c r="AR197" i="1"/>
  <c r="J198" i="1"/>
  <c r="DO196" i="1"/>
  <c r="EK196" i="1" s="1"/>
  <c r="BZ196" i="1"/>
  <c r="BY196" i="1"/>
  <c r="BX196" i="1"/>
  <c r="BV196" i="1"/>
  <c r="BU196" i="1"/>
  <c r="BT196" i="1"/>
  <c r="BS196" i="1"/>
  <c r="BR196" i="1"/>
  <c r="BQ196" i="1"/>
  <c r="BA196" i="1"/>
  <c r="AZ196" i="1"/>
  <c r="AY196" i="1"/>
  <c r="AW196" i="1"/>
  <c r="AV196" i="1"/>
  <c r="AU196" i="1"/>
  <c r="AT196" i="1"/>
  <c r="AS196" i="1"/>
  <c r="AR196" i="1"/>
  <c r="J196" i="1"/>
  <c r="DO195" i="1"/>
  <c r="BZ195" i="1"/>
  <c r="BY195" i="1"/>
  <c r="BX195" i="1"/>
  <c r="BW195" i="1"/>
  <c r="BU195" i="1"/>
  <c r="BT195" i="1"/>
  <c r="BS195" i="1"/>
  <c r="BR195" i="1"/>
  <c r="BQ195" i="1"/>
  <c r="BA195" i="1"/>
  <c r="AZ195" i="1"/>
  <c r="CX195" i="1" s="1"/>
  <c r="AY195" i="1"/>
  <c r="CW195" i="1" s="1"/>
  <c r="AX195" i="1"/>
  <c r="AV195" i="1"/>
  <c r="AU195" i="1"/>
  <c r="CS195" i="1" s="1"/>
  <c r="AT195" i="1"/>
  <c r="CR195" i="1" s="1"/>
  <c r="AS195" i="1"/>
  <c r="AR195" i="1"/>
  <c r="J195" i="1"/>
  <c r="DO194" i="1"/>
  <c r="EK194" i="1" s="1"/>
  <c r="BZ194" i="1"/>
  <c r="BY194" i="1"/>
  <c r="BX194" i="1"/>
  <c r="BW194" i="1"/>
  <c r="BV194" i="1"/>
  <c r="BT194" i="1"/>
  <c r="BS194" i="1"/>
  <c r="BR194" i="1"/>
  <c r="BA194" i="1"/>
  <c r="AZ194" i="1"/>
  <c r="AY194" i="1"/>
  <c r="CW194" i="1" s="1"/>
  <c r="AX194" i="1"/>
  <c r="AW194" i="1"/>
  <c r="CU194" i="1" s="1"/>
  <c r="AU194" i="1"/>
  <c r="AT194" i="1"/>
  <c r="AS194" i="1"/>
  <c r="AR194" i="1"/>
  <c r="J194" i="1"/>
  <c r="DO193" i="1"/>
  <c r="BZ193" i="1"/>
  <c r="BY193" i="1"/>
  <c r="BX193" i="1"/>
  <c r="BW193" i="1"/>
  <c r="BV193" i="1"/>
  <c r="BU193" i="1"/>
  <c r="BR193" i="1"/>
  <c r="BQ193" i="1"/>
  <c r="BA193" i="1"/>
  <c r="CY193" i="1" s="1"/>
  <c r="AZ193" i="1"/>
  <c r="AY193" i="1"/>
  <c r="AX193" i="1"/>
  <c r="AW193" i="1"/>
  <c r="CU193" i="1" s="1"/>
  <c r="AV193" i="1"/>
  <c r="CT193" i="1" s="1"/>
  <c r="AT193" i="1"/>
  <c r="AS193" i="1"/>
  <c r="AR193" i="1"/>
  <c r="J193" i="1"/>
  <c r="DO192" i="1"/>
  <c r="BZ192" i="1"/>
  <c r="BY192" i="1"/>
  <c r="BX192" i="1"/>
  <c r="BW192" i="1"/>
  <c r="BV192" i="1"/>
  <c r="BU192" i="1"/>
  <c r="BT192" i="1"/>
  <c r="BR192" i="1"/>
  <c r="BQ192" i="1"/>
  <c r="BA192" i="1"/>
  <c r="AZ192" i="1"/>
  <c r="AY192" i="1"/>
  <c r="AX192" i="1"/>
  <c r="AW192" i="1"/>
  <c r="AV192" i="1"/>
  <c r="AU192" i="1"/>
  <c r="AS192" i="1"/>
  <c r="AR192" i="1"/>
  <c r="J192" i="1"/>
  <c r="DO191" i="1"/>
  <c r="BZ191" i="1"/>
  <c r="BY191" i="1"/>
  <c r="BX191" i="1"/>
  <c r="BW191" i="1"/>
  <c r="BV191" i="1"/>
  <c r="BU191" i="1"/>
  <c r="BT191" i="1"/>
  <c r="BS191" i="1"/>
  <c r="BQ191" i="1"/>
  <c r="BA191" i="1"/>
  <c r="AZ191" i="1"/>
  <c r="AY191" i="1"/>
  <c r="CW191" i="1" s="1"/>
  <c r="AX191" i="1"/>
  <c r="AW191" i="1"/>
  <c r="CU191" i="1" s="1"/>
  <c r="AV191" i="1"/>
  <c r="AU191" i="1"/>
  <c r="CS191" i="1" s="1"/>
  <c r="AT191" i="1"/>
  <c r="AR191" i="1"/>
  <c r="J191" i="1"/>
  <c r="DO190" i="1"/>
  <c r="BZ190" i="1"/>
  <c r="BY190" i="1"/>
  <c r="BX190" i="1"/>
  <c r="BW190" i="1"/>
  <c r="BV190" i="1"/>
  <c r="BU190" i="1"/>
  <c r="CT190" i="1" s="1"/>
  <c r="BT190" i="1"/>
  <c r="BS190" i="1"/>
  <c r="BR190" i="1"/>
  <c r="BA190" i="1"/>
  <c r="AZ190" i="1"/>
  <c r="AY190" i="1"/>
  <c r="CW190" i="1" s="1"/>
  <c r="AX190" i="1"/>
  <c r="AW190" i="1"/>
  <c r="AV190" i="1"/>
  <c r="AU190" i="1"/>
  <c r="AT190" i="1"/>
  <c r="AS190" i="1"/>
  <c r="J190" i="1"/>
  <c r="CY194" i="1" l="1"/>
  <c r="CX193" i="1"/>
  <c r="CY223" i="1"/>
  <c r="ER267" i="1"/>
  <c r="CS210" i="1"/>
  <c r="CS212" i="1"/>
  <c r="CP213" i="1"/>
  <c r="CT213" i="1"/>
  <c r="CR214" i="1"/>
  <c r="CV214" i="1"/>
  <c r="EE214" i="1"/>
  <c r="ES269" i="1"/>
  <c r="ES270" i="1"/>
  <c r="CS220" i="1"/>
  <c r="CX224" i="1"/>
  <c r="CT243" i="1"/>
  <c r="DU236" i="1" s="1"/>
  <c r="ES268" i="1"/>
  <c r="ES272" i="1"/>
  <c r="DS272" i="1"/>
  <c r="DR269" i="1"/>
  <c r="ES266" i="1"/>
  <c r="ER269" i="1"/>
  <c r="CV226" i="1"/>
  <c r="DT270" i="1"/>
  <c r="DV266" i="1"/>
  <c r="ES265" i="1"/>
  <c r="DV272" i="1"/>
  <c r="DY272" i="1" s="1"/>
  <c r="EQ272" i="1" s="1"/>
  <c r="DU272" i="1"/>
  <c r="DT272" i="1"/>
  <c r="DV270" i="1"/>
  <c r="DU270" i="1"/>
  <c r="DT269" i="1"/>
  <c r="DV269" i="1"/>
  <c r="DU269" i="1"/>
  <c r="DQ272" i="1"/>
  <c r="DR272" i="1"/>
  <c r="EC271" i="1"/>
  <c r="EU271" i="1" s="1"/>
  <c r="DV268" i="1"/>
  <c r="DU268" i="1"/>
  <c r="DT268" i="1"/>
  <c r="EC269" i="1"/>
  <c r="EU269" i="1" s="1"/>
  <c r="EC267" i="1"/>
  <c r="EU267" i="1" s="1"/>
  <c r="DV267" i="1"/>
  <c r="DU267" i="1"/>
  <c r="DT267" i="1"/>
  <c r="DU266" i="1"/>
  <c r="DT266" i="1"/>
  <c r="EC265" i="1"/>
  <c r="EU265" i="1" s="1"/>
  <c r="ER265" i="1"/>
  <c r="DU265" i="1"/>
  <c r="DT265" i="1"/>
  <c r="DV265" i="1"/>
  <c r="DQ268" i="1"/>
  <c r="DU271" i="1"/>
  <c r="DT271" i="1"/>
  <c r="DV271" i="1"/>
  <c r="DQ269" i="1"/>
  <c r="ES267" i="1"/>
  <c r="DR270" i="1"/>
  <c r="ES271" i="1"/>
  <c r="DS269" i="1"/>
  <c r="DQ266" i="1"/>
  <c r="DS267" i="1"/>
  <c r="DR267" i="1"/>
  <c r="DQ267" i="1"/>
  <c r="EC270" i="1"/>
  <c r="EU270" i="1" s="1"/>
  <c r="ER270" i="1"/>
  <c r="DQ270" i="1"/>
  <c r="DR268" i="1"/>
  <c r="ER272" i="1"/>
  <c r="EC272" i="1"/>
  <c r="EU272" i="1" s="1"/>
  <c r="DS270" i="1"/>
  <c r="ER268" i="1"/>
  <c r="EC268" i="1"/>
  <c r="EU268" i="1" s="1"/>
  <c r="DS266" i="1"/>
  <c r="DS268" i="1"/>
  <c r="EC266" i="1"/>
  <c r="EU266" i="1" s="1"/>
  <c r="ER266" i="1"/>
  <c r="DS271" i="1"/>
  <c r="DR271" i="1"/>
  <c r="DQ271" i="1"/>
  <c r="DR266" i="1"/>
  <c r="DR265" i="1"/>
  <c r="DQ265" i="1"/>
  <c r="DS265" i="1"/>
  <c r="EK223" i="1"/>
  <c r="EG223" i="1"/>
  <c r="EJ223" i="1"/>
  <c r="EF223" i="1"/>
  <c r="EL223" i="1"/>
  <c r="EE223" i="1"/>
  <c r="EI223" i="1"/>
  <c r="EH223" i="1"/>
  <c r="EK224" i="1"/>
  <c r="EG224" i="1"/>
  <c r="EJ224" i="1"/>
  <c r="EF224" i="1"/>
  <c r="EL224" i="1"/>
  <c r="EH224" i="1"/>
  <c r="EE224" i="1"/>
  <c r="EI224" i="1"/>
  <c r="EK226" i="1"/>
  <c r="EG226" i="1"/>
  <c r="EJ226" i="1"/>
  <c r="EF226" i="1"/>
  <c r="EL226" i="1"/>
  <c r="EH226" i="1"/>
  <c r="EE226" i="1"/>
  <c r="EI226" i="1"/>
  <c r="EK227" i="1"/>
  <c r="EG227" i="1"/>
  <c r="EJ227" i="1"/>
  <c r="EF227" i="1"/>
  <c r="EL227" i="1"/>
  <c r="EE227" i="1"/>
  <c r="EI227" i="1"/>
  <c r="EH227" i="1"/>
  <c r="EL238" i="1"/>
  <c r="EH238" i="1"/>
  <c r="EF238" i="1"/>
  <c r="EK238" i="1"/>
  <c r="EG238" i="1"/>
  <c r="EJ238" i="1"/>
  <c r="EI238" i="1"/>
  <c r="EE238" i="1"/>
  <c r="EL241" i="1"/>
  <c r="EH241" i="1"/>
  <c r="EF241" i="1"/>
  <c r="EK241" i="1"/>
  <c r="EG241" i="1"/>
  <c r="EJ241" i="1"/>
  <c r="EE241" i="1"/>
  <c r="EI241" i="1"/>
  <c r="EK222" i="1"/>
  <c r="EG222" i="1"/>
  <c r="EJ222" i="1"/>
  <c r="EF222" i="1"/>
  <c r="EL222" i="1"/>
  <c r="EH222" i="1"/>
  <c r="EE222" i="1"/>
  <c r="EI222" i="1"/>
  <c r="EL199" i="1"/>
  <c r="EL233" i="1"/>
  <c r="EH233" i="1"/>
  <c r="EK233" i="1"/>
  <c r="EG233" i="1"/>
  <c r="EI233" i="1"/>
  <c r="EJ233" i="1"/>
  <c r="EF233" i="1"/>
  <c r="EE233" i="1"/>
  <c r="EL235" i="1"/>
  <c r="EH235" i="1"/>
  <c r="EK235" i="1"/>
  <c r="EG235" i="1"/>
  <c r="EI235" i="1"/>
  <c r="EJ235" i="1"/>
  <c r="EF235" i="1"/>
  <c r="EE235" i="1"/>
  <c r="EL237" i="1"/>
  <c r="EH237" i="1"/>
  <c r="EF237" i="1"/>
  <c r="EK237" i="1"/>
  <c r="EG237" i="1"/>
  <c r="EJ237" i="1"/>
  <c r="EE237" i="1"/>
  <c r="EI237" i="1"/>
  <c r="EL243" i="1"/>
  <c r="EH243" i="1"/>
  <c r="EJ243" i="1"/>
  <c r="EK243" i="1"/>
  <c r="EG243" i="1"/>
  <c r="EF243" i="1"/>
  <c r="EE243" i="1"/>
  <c r="EI243" i="1"/>
  <c r="EK225" i="1"/>
  <c r="EG225" i="1"/>
  <c r="EJ225" i="1"/>
  <c r="EF225" i="1"/>
  <c r="EL225" i="1"/>
  <c r="EE225" i="1"/>
  <c r="EI225" i="1"/>
  <c r="EH225" i="1"/>
  <c r="EK228" i="1"/>
  <c r="EG228" i="1"/>
  <c r="EJ228" i="1"/>
  <c r="EF228" i="1"/>
  <c r="EL228" i="1"/>
  <c r="EH228" i="1"/>
  <c r="EE228" i="1"/>
  <c r="EI228" i="1"/>
  <c r="EL234" i="1"/>
  <c r="EH234" i="1"/>
  <c r="EK234" i="1"/>
  <c r="EG234" i="1"/>
  <c r="EI234" i="1"/>
  <c r="EE234" i="1"/>
  <c r="EJ234" i="1"/>
  <c r="EF234" i="1"/>
  <c r="EL236" i="1"/>
  <c r="EH236" i="1"/>
  <c r="EF236" i="1"/>
  <c r="EK236" i="1"/>
  <c r="EG236" i="1"/>
  <c r="EJ236" i="1"/>
  <c r="EE236" i="1"/>
  <c r="EI236" i="1"/>
  <c r="EL244" i="1"/>
  <c r="EH244" i="1"/>
  <c r="EJ244" i="1"/>
  <c r="EF244" i="1"/>
  <c r="EK244" i="1"/>
  <c r="EG244" i="1"/>
  <c r="EI244" i="1"/>
  <c r="EE244" i="1"/>
  <c r="EK219" i="1"/>
  <c r="EG219" i="1"/>
  <c r="EJ219" i="1"/>
  <c r="EF219" i="1"/>
  <c r="EL219" i="1"/>
  <c r="EH219" i="1"/>
  <c r="EI219" i="1"/>
  <c r="EE219" i="1"/>
  <c r="DZ225" i="1"/>
  <c r="EK220" i="1"/>
  <c r="EG220" i="1"/>
  <c r="EJ220" i="1"/>
  <c r="EF220" i="1"/>
  <c r="EL220" i="1"/>
  <c r="EE220" i="1"/>
  <c r="EI220" i="1"/>
  <c r="EH220" i="1"/>
  <c r="EK221" i="1"/>
  <c r="EG221" i="1"/>
  <c r="EJ221" i="1"/>
  <c r="EF221" i="1"/>
  <c r="EL221" i="1"/>
  <c r="EE221" i="1"/>
  <c r="EI221" i="1"/>
  <c r="EH221" i="1"/>
  <c r="EL240" i="1"/>
  <c r="EH240" i="1"/>
  <c r="EF240" i="1"/>
  <c r="EK240" i="1"/>
  <c r="EG240" i="1"/>
  <c r="EJ240" i="1"/>
  <c r="EI240" i="1"/>
  <c r="EE240" i="1"/>
  <c r="EL190" i="1"/>
  <c r="CW192" i="1"/>
  <c r="CY196" i="1"/>
  <c r="DV233" i="1"/>
  <c r="DU233" i="1"/>
  <c r="DT233" i="1"/>
  <c r="EK232" i="1"/>
  <c r="EG232" i="1"/>
  <c r="EJ232" i="1"/>
  <c r="EF232" i="1"/>
  <c r="EL232" i="1"/>
  <c r="EH232" i="1"/>
  <c r="EE232" i="1"/>
  <c r="EI232" i="1"/>
  <c r="DZ243" i="1"/>
  <c r="EA242" i="1"/>
  <c r="DZ242" i="1"/>
  <c r="EL239" i="1"/>
  <c r="EH239" i="1"/>
  <c r="EF239" i="1"/>
  <c r="EK239" i="1"/>
  <c r="EG239" i="1"/>
  <c r="EJ239" i="1"/>
  <c r="EE239" i="1"/>
  <c r="EI239" i="1"/>
  <c r="EL242" i="1"/>
  <c r="EH242" i="1"/>
  <c r="EJ242" i="1"/>
  <c r="EF242" i="1"/>
  <c r="EK242" i="1"/>
  <c r="EG242" i="1"/>
  <c r="EE242" i="1"/>
  <c r="EI242" i="1"/>
  <c r="EA244" i="1"/>
  <c r="DA233" i="1"/>
  <c r="EA243" i="1"/>
  <c r="DV242" i="1"/>
  <c r="DT242" i="1"/>
  <c r="DU242" i="1"/>
  <c r="DZ239" i="1"/>
  <c r="DU241" i="1"/>
  <c r="DT241" i="1"/>
  <c r="DV241" i="1"/>
  <c r="DT240" i="1"/>
  <c r="DV240" i="1"/>
  <c r="DU240" i="1"/>
  <c r="CW232" i="1"/>
  <c r="DS232" i="1" s="1"/>
  <c r="EA239" i="1"/>
  <c r="CV244" i="1"/>
  <c r="DR244" i="1" s="1"/>
  <c r="DZ244" i="1"/>
  <c r="DZ237" i="1"/>
  <c r="EA241" i="1"/>
  <c r="CU233" i="1"/>
  <c r="EA237" i="1"/>
  <c r="EA236" i="1"/>
  <c r="CS236" i="1"/>
  <c r="DQ236" i="1" s="1"/>
  <c r="DZ236" i="1"/>
  <c r="CS240" i="1"/>
  <c r="DS240" i="1" s="1"/>
  <c r="DZ240" i="1"/>
  <c r="EA235" i="1"/>
  <c r="EA240" i="1"/>
  <c r="DZ235" i="1"/>
  <c r="CR241" i="1"/>
  <c r="DR241" i="1" s="1"/>
  <c r="DZ241" i="1"/>
  <c r="CR233" i="1"/>
  <c r="DZ233" i="1"/>
  <c r="EA234" i="1"/>
  <c r="EA233" i="1"/>
  <c r="DZ234" i="1"/>
  <c r="DZ238" i="1"/>
  <c r="EA232" i="1"/>
  <c r="DZ232" i="1"/>
  <c r="EA238" i="1"/>
  <c r="DZ224" i="1"/>
  <c r="EA226" i="1"/>
  <c r="CW227" i="1"/>
  <c r="CV220" i="1"/>
  <c r="EA225" i="1"/>
  <c r="CU226" i="1"/>
  <c r="DZ226" i="1"/>
  <c r="DZ227" i="1"/>
  <c r="EA223" i="1"/>
  <c r="DZ223" i="1"/>
  <c r="EA227" i="1"/>
  <c r="EA222" i="1"/>
  <c r="CR222" i="1"/>
  <c r="DZ222" i="1"/>
  <c r="EA228" i="1"/>
  <c r="DZ220" i="1"/>
  <c r="CQ228" i="1"/>
  <c r="DZ228" i="1"/>
  <c r="EA220" i="1"/>
  <c r="CP224" i="1"/>
  <c r="EA224" i="1"/>
  <c r="EA221" i="1"/>
  <c r="DZ219" i="1"/>
  <c r="DZ221" i="1"/>
  <c r="EA219" i="1"/>
  <c r="DB238" i="1"/>
  <c r="DT244" i="1" s="1"/>
  <c r="CP196" i="1"/>
  <c r="CV191" i="1"/>
  <c r="CY191" i="1"/>
  <c r="EL195" i="1"/>
  <c r="CU197" i="1"/>
  <c r="CQ198" i="1"/>
  <c r="CU199" i="1"/>
  <c r="CR211" i="1"/>
  <c r="CZ213" i="1"/>
  <c r="J245" i="1"/>
  <c r="DS237" i="1"/>
  <c r="DR237" i="1"/>
  <c r="DQ237" i="1"/>
  <c r="DS234" i="1"/>
  <c r="DR234" i="1"/>
  <c r="DQ234" i="1"/>
  <c r="DS235" i="1"/>
  <c r="DR235" i="1"/>
  <c r="DQ235" i="1"/>
  <c r="CP238" i="1"/>
  <c r="DS242" i="1"/>
  <c r="DR242" i="1"/>
  <c r="DQ242" i="1"/>
  <c r="DS239" i="1"/>
  <c r="DR239" i="1"/>
  <c r="DQ239" i="1"/>
  <c r="CS219" i="1"/>
  <c r="CU220" i="1"/>
  <c r="CW228" i="1"/>
  <c r="CQ224" i="1"/>
  <c r="CV224" i="1"/>
  <c r="CS226" i="1"/>
  <c r="CT221" i="1"/>
  <c r="CQ225" i="1"/>
  <c r="CP227" i="1"/>
  <c r="CT227" i="1"/>
  <c r="CY227" i="1"/>
  <c r="CP220" i="1"/>
  <c r="CY220" i="1"/>
  <c r="CQ221" i="1"/>
  <c r="CV221" i="1"/>
  <c r="CY224" i="1"/>
  <c r="CR226" i="1"/>
  <c r="CR227" i="1"/>
  <c r="CV227" i="1"/>
  <c r="CR224" i="1"/>
  <c r="CT225" i="1"/>
  <c r="CY225" i="1"/>
  <c r="CV228" i="1"/>
  <c r="CU228" i="1"/>
  <c r="CU219" i="1"/>
  <c r="CY219" i="1"/>
  <c r="CT220" i="1"/>
  <c r="CX220" i="1"/>
  <c r="CU221" i="1"/>
  <c r="CY221" i="1"/>
  <c r="CY226" i="1"/>
  <c r="CS228" i="1"/>
  <c r="CQ219" i="1"/>
  <c r="CP223" i="1"/>
  <c r="J229" i="1"/>
  <c r="CP221" i="1"/>
  <c r="CQ222" i="1"/>
  <c r="CS225" i="1"/>
  <c r="CX225" i="1"/>
  <c r="CP225" i="1"/>
  <c r="CP226" i="1"/>
  <c r="CQ227" i="1"/>
  <c r="CR228" i="1"/>
  <c r="CU190" i="1"/>
  <c r="CY190" i="1"/>
  <c r="CU192" i="1"/>
  <c r="CU196" i="1"/>
  <c r="CZ205" i="1"/>
  <c r="DZ208" i="1"/>
  <c r="CT206" i="1"/>
  <c r="CX206" i="1"/>
  <c r="DZ207" i="1"/>
  <c r="CZ207" i="1"/>
  <c r="CS208" i="1"/>
  <c r="CV209" i="1"/>
  <c r="CZ209" i="1"/>
  <c r="EH194" i="1"/>
  <c r="EH196" i="1"/>
  <c r="EK198" i="1"/>
  <c r="EF205" i="1"/>
  <c r="EF207" i="1"/>
  <c r="EG210" i="1"/>
  <c r="EG212" i="1"/>
  <c r="EL208" i="1"/>
  <c r="EL194" i="1"/>
  <c r="EH197" i="1"/>
  <c r="EH199" i="1"/>
  <c r="EJ205" i="1"/>
  <c r="EJ207" i="1"/>
  <c r="EK210" i="1"/>
  <c r="EK212" i="1"/>
  <c r="DZ193" i="1"/>
  <c r="EE190" i="1"/>
  <c r="EE195" i="1"/>
  <c r="EL197" i="1"/>
  <c r="EG204" i="1"/>
  <c r="EF206" i="1"/>
  <c r="EE208" i="1"/>
  <c r="EG211" i="1"/>
  <c r="EA196" i="1"/>
  <c r="EL196" i="1"/>
  <c r="CT191" i="1"/>
  <c r="CX191" i="1"/>
  <c r="CS197" i="1"/>
  <c r="CS199" i="1"/>
  <c r="CS204" i="1"/>
  <c r="CW204" i="1"/>
  <c r="CU205" i="1"/>
  <c r="CY205" i="1"/>
  <c r="CS206" i="1"/>
  <c r="CY209" i="1"/>
  <c r="CW210" i="1"/>
  <c r="EI190" i="1"/>
  <c r="EI195" i="1"/>
  <c r="EG198" i="1"/>
  <c r="EK204" i="1"/>
  <c r="EJ206" i="1"/>
  <c r="EI208" i="1"/>
  <c r="EK211" i="1"/>
  <c r="EL214" i="1"/>
  <c r="EL191" i="1"/>
  <c r="EH191" i="1"/>
  <c r="EK191" i="1"/>
  <c r="EG191" i="1"/>
  <c r="EJ191" i="1"/>
  <c r="EF191" i="1"/>
  <c r="EI191" i="1"/>
  <c r="EE191" i="1"/>
  <c r="EL192" i="1"/>
  <c r="EH192" i="1"/>
  <c r="EK192" i="1"/>
  <c r="EG192" i="1"/>
  <c r="EJ192" i="1"/>
  <c r="EF192" i="1"/>
  <c r="EI192" i="1"/>
  <c r="EE192" i="1"/>
  <c r="DZ192" i="1"/>
  <c r="DZ198" i="1"/>
  <c r="EK193" i="1"/>
  <c r="EG193" i="1"/>
  <c r="EH193" i="1"/>
  <c r="EJ193" i="1"/>
  <c r="EF193" i="1"/>
  <c r="EI193" i="1"/>
  <c r="EE193" i="1"/>
  <c r="EL193" i="1"/>
  <c r="CX190" i="1"/>
  <c r="DZ196" i="1"/>
  <c r="EK209" i="1"/>
  <c r="EG209" i="1"/>
  <c r="EJ209" i="1"/>
  <c r="EF209" i="1"/>
  <c r="EI209" i="1"/>
  <c r="EE209" i="1"/>
  <c r="EL209" i="1"/>
  <c r="EH209" i="1"/>
  <c r="EF213" i="1"/>
  <c r="EJ213" i="1"/>
  <c r="CR190" i="1"/>
  <c r="CV190" i="1"/>
  <c r="CP191" i="1"/>
  <c r="CS192" i="1"/>
  <c r="CT196" i="1"/>
  <c r="CR198" i="1"/>
  <c r="CV198" i="1"/>
  <c r="CR199" i="1"/>
  <c r="CV199" i="1"/>
  <c r="CQ204" i="1"/>
  <c r="CU204" i="1"/>
  <c r="CS205" i="1"/>
  <c r="CP206" i="1"/>
  <c r="CU206" i="1"/>
  <c r="CY206" i="1"/>
  <c r="EA206" i="1"/>
  <c r="CW207" i="1"/>
  <c r="CT211" i="1"/>
  <c r="CY211" i="1"/>
  <c r="DZ210" i="1"/>
  <c r="CS214" i="1"/>
  <c r="EF190" i="1"/>
  <c r="EJ190" i="1"/>
  <c r="EE194" i="1"/>
  <c r="EI194" i="1"/>
  <c r="EF195" i="1"/>
  <c r="EJ195" i="1"/>
  <c r="EE196" i="1"/>
  <c r="EI196" i="1"/>
  <c r="EE197" i="1"/>
  <c r="EI197" i="1"/>
  <c r="EH198" i="1"/>
  <c r="EL198" i="1"/>
  <c r="EE199" i="1"/>
  <c r="EI199" i="1"/>
  <c r="DZ204" i="1"/>
  <c r="EH204" i="1"/>
  <c r="EL204" i="1"/>
  <c r="EG205" i="1"/>
  <c r="EK205" i="1"/>
  <c r="EG206" i="1"/>
  <c r="EK206" i="1"/>
  <c r="EG207" i="1"/>
  <c r="EK207" i="1"/>
  <c r="EF208" i="1"/>
  <c r="EJ208" i="1"/>
  <c r="EH210" i="1"/>
  <c r="EL210" i="1"/>
  <c r="EH211" i="1"/>
  <c r="EL211" i="1"/>
  <c r="EH212" i="1"/>
  <c r="EL212" i="1"/>
  <c r="EG213" i="1"/>
  <c r="EK213" i="1"/>
  <c r="EF214" i="1"/>
  <c r="EJ214" i="1"/>
  <c r="CV204" i="1"/>
  <c r="CZ204" i="1"/>
  <c r="CT207" i="1"/>
  <c r="CX207" i="1"/>
  <c r="CX209" i="1"/>
  <c r="CU211" i="1"/>
  <c r="EA214" i="1"/>
  <c r="CZ212" i="1"/>
  <c r="EG190" i="1"/>
  <c r="EK190" i="1"/>
  <c r="EF194" i="1"/>
  <c r="EJ194" i="1"/>
  <c r="EG195" i="1"/>
  <c r="EK195" i="1"/>
  <c r="EF196" i="1"/>
  <c r="EJ196" i="1"/>
  <c r="EF197" i="1"/>
  <c r="EJ197" i="1"/>
  <c r="EE198" i="1"/>
  <c r="EI198" i="1"/>
  <c r="EF199" i="1"/>
  <c r="EJ199" i="1"/>
  <c r="EE204" i="1"/>
  <c r="EI204" i="1"/>
  <c r="DZ205" i="1"/>
  <c r="EH205" i="1"/>
  <c r="EL205" i="1"/>
  <c r="EH206" i="1"/>
  <c r="EL206" i="1"/>
  <c r="EH207" i="1"/>
  <c r="EL207" i="1"/>
  <c r="EG208" i="1"/>
  <c r="EK208" i="1"/>
  <c r="EE210" i="1"/>
  <c r="EI210" i="1"/>
  <c r="EE211" i="1"/>
  <c r="EI211" i="1"/>
  <c r="EE212" i="1"/>
  <c r="EI212" i="1"/>
  <c r="EH213" i="1"/>
  <c r="EL213" i="1"/>
  <c r="EG214" i="1"/>
  <c r="EK214" i="1"/>
  <c r="EA190" i="1"/>
  <c r="CQ192" i="1"/>
  <c r="CV192" i="1"/>
  <c r="CQ193" i="1"/>
  <c r="CV193" i="1"/>
  <c r="CQ195" i="1"/>
  <c r="CR196" i="1"/>
  <c r="CW196" i="1"/>
  <c r="CY197" i="1"/>
  <c r="CT198" i="1"/>
  <c r="CY198" i="1"/>
  <c r="EH190" i="1"/>
  <c r="EG194" i="1"/>
  <c r="EH195" i="1"/>
  <c r="EG196" i="1"/>
  <c r="EG197" i="1"/>
  <c r="EF198" i="1"/>
  <c r="EG199" i="1"/>
  <c r="EF204" i="1"/>
  <c r="EE205" i="1"/>
  <c r="EE206" i="1"/>
  <c r="EE207" i="1"/>
  <c r="EH208" i="1"/>
  <c r="EF210" i="1"/>
  <c r="EF211" i="1"/>
  <c r="EF212" i="1"/>
  <c r="EE213" i="1"/>
  <c r="EH214" i="1"/>
  <c r="EA198" i="1"/>
  <c r="ES198" i="1" s="1"/>
  <c r="EA204" i="1"/>
  <c r="DZ206" i="1"/>
  <c r="EA191" i="1"/>
  <c r="DZ191" i="1"/>
  <c r="DZ199" i="1"/>
  <c r="EA199" i="1"/>
  <c r="ES199" i="1" s="1"/>
  <c r="DZ212" i="1"/>
  <c r="DZ209" i="1"/>
  <c r="DZ190" i="1"/>
  <c r="EA213" i="1"/>
  <c r="EA207" i="1"/>
  <c r="ES207" i="1" s="1"/>
  <c r="EA208" i="1"/>
  <c r="DZ214" i="1"/>
  <c r="EA210" i="1"/>
  <c r="ES210" i="1" s="1"/>
  <c r="EA193" i="1"/>
  <c r="EA209" i="1"/>
  <c r="DZ195" i="1"/>
  <c r="EA195" i="1"/>
  <c r="EA192" i="1"/>
  <c r="DZ197" i="1"/>
  <c r="EA211" i="1"/>
  <c r="EA197" i="1"/>
  <c r="EA212" i="1"/>
  <c r="ES212" i="1" s="1"/>
  <c r="DZ213" i="1"/>
  <c r="ER213" i="1" s="1"/>
  <c r="EA205" i="1"/>
  <c r="DZ211" i="1"/>
  <c r="DZ194" i="1"/>
  <c r="EA194" i="1"/>
  <c r="CY207" i="1"/>
  <c r="CY204" i="1"/>
  <c r="CX214" i="1"/>
  <c r="CX208" i="1"/>
  <c r="CX205" i="1"/>
  <c r="CX204" i="1"/>
  <c r="CW214" i="1"/>
  <c r="CW205" i="1"/>
  <c r="CV213" i="1"/>
  <c r="CV207" i="1"/>
  <c r="CU213" i="1"/>
  <c r="CT212" i="1"/>
  <c r="CT204" i="1"/>
  <c r="CS209" i="1"/>
  <c r="CR213" i="1"/>
  <c r="CR212" i="1"/>
  <c r="CR210" i="1"/>
  <c r="CR208" i="1"/>
  <c r="CR207" i="1"/>
  <c r="CQ209" i="1"/>
  <c r="CY192" i="1"/>
  <c r="CV195" i="1"/>
  <c r="CU198" i="1"/>
  <c r="CS190" i="1"/>
  <c r="CR194" i="1"/>
  <c r="CQ199" i="1"/>
  <c r="CQ196" i="1"/>
  <c r="J215" i="1"/>
  <c r="CQ207" i="1"/>
  <c r="CP209" i="1"/>
  <c r="CU208" i="1"/>
  <c r="CY208" i="1"/>
  <c r="CQ210" i="1"/>
  <c r="CU210" i="1"/>
  <c r="CZ210" i="1"/>
  <c r="CS213" i="1"/>
  <c r="CW213" i="1"/>
  <c r="CQ214" i="1"/>
  <c r="CU214" i="1"/>
  <c r="CY214" i="1"/>
  <c r="CR205" i="1"/>
  <c r="CR204" i="1"/>
  <c r="CQ206" i="1"/>
  <c r="CQ208" i="1"/>
  <c r="CV208" i="1"/>
  <c r="CZ208" i="1"/>
  <c r="CR209" i="1"/>
  <c r="CW209" i="1"/>
  <c r="CQ213" i="1"/>
  <c r="CP208" i="1"/>
  <c r="CP210" i="1"/>
  <c r="CP212" i="1"/>
  <c r="CP214" i="1"/>
  <c r="CP192" i="1"/>
  <c r="CP193" i="1"/>
  <c r="CQ190" i="1"/>
  <c r="CR191" i="1"/>
  <c r="CT192" i="1"/>
  <c r="CX192" i="1"/>
  <c r="CS194" i="1"/>
  <c r="CX194" i="1"/>
  <c r="CP194" i="1"/>
  <c r="J200" i="1"/>
  <c r="CR193" i="1"/>
  <c r="CW193" i="1"/>
  <c r="CQ194" i="1"/>
  <c r="CV194" i="1"/>
  <c r="CT195" i="1"/>
  <c r="CY195" i="1"/>
  <c r="CS196" i="1"/>
  <c r="CX196" i="1"/>
  <c r="CS198" i="1"/>
  <c r="CW198" i="1"/>
  <c r="CR197" i="1"/>
  <c r="CV197" i="1"/>
  <c r="CP198" i="1"/>
  <c r="CT199" i="1"/>
  <c r="CX199" i="1"/>
  <c r="CP197" i="1"/>
  <c r="CP195" i="1"/>
  <c r="CP199" i="1"/>
  <c r="ER222" i="1" l="1"/>
  <c r="DV236" i="1"/>
  <c r="DS244" i="1"/>
  <c r="DQ241" i="1"/>
  <c r="DW271" i="1"/>
  <c r="DW269" i="1"/>
  <c r="EO269" i="1" s="1"/>
  <c r="DS241" i="1"/>
  <c r="DY266" i="1"/>
  <c r="EQ266" i="1" s="1"/>
  <c r="DS243" i="1"/>
  <c r="DQ243" i="1"/>
  <c r="DT236" i="1"/>
  <c r="DW266" i="1"/>
  <c r="EO266" i="1" s="1"/>
  <c r="DR243" i="1"/>
  <c r="ER221" i="1"/>
  <c r="ES226" i="1"/>
  <c r="DR232" i="1"/>
  <c r="DW270" i="1"/>
  <c r="EO270" i="1" s="1"/>
  <c r="DQ232" i="1"/>
  <c r="DV244" i="1"/>
  <c r="DX269" i="1"/>
  <c r="EP269" i="1" s="1"/>
  <c r="ES190" i="1"/>
  <c r="DQ233" i="1"/>
  <c r="ER224" i="1"/>
  <c r="ES225" i="1"/>
  <c r="DQ222" i="1"/>
  <c r="DT221" i="1"/>
  <c r="DV228" i="1"/>
  <c r="DV227" i="1"/>
  <c r="DR211" i="1"/>
  <c r="DU221" i="1"/>
  <c r="DT222" i="1"/>
  <c r="ES196" i="1"/>
  <c r="ES214" i="1"/>
  <c r="DS233" i="1"/>
  <c r="DR236" i="1"/>
  <c r="ES219" i="1"/>
  <c r="DY269" i="1"/>
  <c r="EQ269" i="1" s="1"/>
  <c r="ES205" i="1"/>
  <c r="ER196" i="1"/>
  <c r="DR196" i="1"/>
  <c r="DT228" i="1"/>
  <c r="DS236" i="1"/>
  <c r="DT227" i="1"/>
  <c r="DU244" i="1"/>
  <c r="DY270" i="1"/>
  <c r="EQ270" i="1" s="1"/>
  <c r="DX272" i="1"/>
  <c r="EP272" i="1" s="1"/>
  <c r="DW272" i="1"/>
  <c r="DX270" i="1"/>
  <c r="EP270" i="1" s="1"/>
  <c r="DY268" i="1"/>
  <c r="EQ268" i="1" s="1"/>
  <c r="DX268" i="1"/>
  <c r="EP268" i="1" s="1"/>
  <c r="DW268" i="1"/>
  <c r="EO268" i="1" s="1"/>
  <c r="DW267" i="1"/>
  <c r="EO267" i="1" s="1"/>
  <c r="DX267" i="1"/>
  <c r="EP267" i="1" s="1"/>
  <c r="DY267" i="1"/>
  <c r="EQ267" i="1" s="1"/>
  <c r="DX266" i="1"/>
  <c r="EP266" i="1" s="1"/>
  <c r="DX265" i="1"/>
  <c r="EP265" i="1" s="1"/>
  <c r="DW265" i="1"/>
  <c r="EO265" i="1" s="1"/>
  <c r="DY265" i="1"/>
  <c r="EQ265" i="1" s="1"/>
  <c r="DX271" i="1"/>
  <c r="EP271" i="1" s="1"/>
  <c r="DY271" i="1"/>
  <c r="EQ271" i="1" s="1"/>
  <c r="EO271" i="1"/>
  <c r="DQ240" i="1"/>
  <c r="DV221" i="1"/>
  <c r="DU222" i="1"/>
  <c r="DU214" i="1"/>
  <c r="DV195" i="1"/>
  <c r="DQ244" i="1"/>
  <c r="DR240" i="1"/>
  <c r="ES221" i="1"/>
  <c r="DV222" i="1"/>
  <c r="DU228" i="1"/>
  <c r="ES228" i="1"/>
  <c r="DU227" i="1"/>
  <c r="DS196" i="1"/>
  <c r="DU243" i="1"/>
  <c r="DT243" i="1"/>
  <c r="DV243" i="1"/>
  <c r="DR233" i="1"/>
  <c r="DU239" i="1"/>
  <c r="DV239" i="1"/>
  <c r="DT239" i="1"/>
  <c r="DV238" i="1"/>
  <c r="DT238" i="1"/>
  <c r="DU238" i="1"/>
  <c r="DU237" i="1"/>
  <c r="DT237" i="1"/>
  <c r="DV237" i="1"/>
  <c r="DU235" i="1"/>
  <c r="DT235" i="1"/>
  <c r="DV235" i="1"/>
  <c r="DV234" i="1"/>
  <c r="DT234" i="1"/>
  <c r="DU234" i="1"/>
  <c r="DV232" i="1"/>
  <c r="DU232" i="1"/>
  <c r="DT232" i="1"/>
  <c r="DT226" i="1"/>
  <c r="DU226" i="1"/>
  <c r="DV226" i="1"/>
  <c r="DU225" i="1"/>
  <c r="DV225" i="1"/>
  <c r="DT225" i="1"/>
  <c r="DV224" i="1"/>
  <c r="DU224" i="1"/>
  <c r="DT224" i="1"/>
  <c r="DU223" i="1"/>
  <c r="DT223" i="1"/>
  <c r="DV223" i="1"/>
  <c r="EC222" i="1"/>
  <c r="EU222" i="1" s="1"/>
  <c r="DU220" i="1"/>
  <c r="DT220" i="1"/>
  <c r="DV220" i="1"/>
  <c r="DT219" i="1"/>
  <c r="DV219" i="1"/>
  <c r="DU219" i="1"/>
  <c r="DV197" i="1"/>
  <c r="DQ191" i="1"/>
  <c r="ES195" i="1"/>
  <c r="EC227" i="1"/>
  <c r="EU227" i="1" s="1"/>
  <c r="DR224" i="1"/>
  <c r="ER227" i="1"/>
  <c r="DQ227" i="1"/>
  <c r="DS220" i="1"/>
  <c r="EC228" i="1"/>
  <c r="EU228" i="1" s="1"/>
  <c r="EC224" i="1"/>
  <c r="EU224" i="1" s="1"/>
  <c r="DS206" i="1"/>
  <c r="ES206" i="1"/>
  <c r="ER220" i="1"/>
  <c r="DR238" i="1"/>
  <c r="DQ238" i="1"/>
  <c r="DS238" i="1"/>
  <c r="ER219" i="1"/>
  <c r="ER223" i="1"/>
  <c r="DS228" i="1"/>
  <c r="EC223" i="1"/>
  <c r="EU223" i="1" s="1"/>
  <c r="EC220" i="1"/>
  <c r="EU220" i="1" s="1"/>
  <c r="DS224" i="1"/>
  <c r="DQ224" i="1"/>
  <c r="ES224" i="1"/>
  <c r="DQ220" i="1"/>
  <c r="ES220" i="1"/>
  <c r="DR228" i="1"/>
  <c r="DQ228" i="1"/>
  <c r="DR220" i="1"/>
  <c r="EC219" i="1"/>
  <c r="EU219" i="1" s="1"/>
  <c r="ER228" i="1"/>
  <c r="ES222" i="1"/>
  <c r="EC226" i="1"/>
  <c r="EU226" i="1" s="1"/>
  <c r="ER226" i="1"/>
  <c r="DR227" i="1"/>
  <c r="DS225" i="1"/>
  <c r="DR225" i="1"/>
  <c r="DQ225" i="1"/>
  <c r="DR222" i="1"/>
  <c r="DS222" i="1"/>
  <c r="DS219" i="1"/>
  <c r="DR219" i="1"/>
  <c r="DQ219" i="1"/>
  <c r="ES227" i="1"/>
  <c r="DQ226" i="1"/>
  <c r="DS226" i="1"/>
  <c r="DR226" i="1"/>
  <c r="ER225" i="1"/>
  <c r="EC225" i="1"/>
  <c r="EU225" i="1" s="1"/>
  <c r="DS221" i="1"/>
  <c r="DQ221" i="1"/>
  <c r="DR221" i="1"/>
  <c r="DS223" i="1"/>
  <c r="DR223" i="1"/>
  <c r="DQ223" i="1"/>
  <c r="DS227" i="1"/>
  <c r="EC221" i="1"/>
  <c r="EU221" i="1" s="1"/>
  <c r="ES223" i="1"/>
  <c r="DU199" i="1"/>
  <c r="DT204" i="1"/>
  <c r="DU208" i="1"/>
  <c r="DT210" i="1"/>
  <c r="DT195" i="1"/>
  <c r="DV198" i="1"/>
  <c r="DU212" i="1"/>
  <c r="DT212" i="1"/>
  <c r="DV212" i="1"/>
  <c r="DU213" i="1"/>
  <c r="DV213" i="1"/>
  <c r="DT213" i="1"/>
  <c r="DV191" i="1"/>
  <c r="DT193" i="1"/>
  <c r="DT214" i="1"/>
  <c r="DU207" i="1"/>
  <c r="DQ207" i="1"/>
  <c r="DU209" i="1"/>
  <c r="DQ211" i="1"/>
  <c r="DS211" i="1"/>
  <c r="DU210" i="1"/>
  <c r="DQ205" i="1"/>
  <c r="DT208" i="1"/>
  <c r="DU191" i="1"/>
  <c r="DT207" i="1"/>
  <c r="DT197" i="1"/>
  <c r="DV208" i="1"/>
  <c r="DV209" i="1"/>
  <c r="DU195" i="1"/>
  <c r="DV199" i="1"/>
  <c r="DV207" i="1"/>
  <c r="DU193" i="1"/>
  <c r="DT191" i="1"/>
  <c r="DT209" i="1"/>
  <c r="DU197" i="1"/>
  <c r="DU198" i="1"/>
  <c r="DV214" i="1"/>
  <c r="DV196" i="1"/>
  <c r="DU196" i="1"/>
  <c r="DT196" i="1"/>
  <c r="DT199" i="1"/>
  <c r="DT198" i="1"/>
  <c r="DV210" i="1"/>
  <c r="DU204" i="1"/>
  <c r="DV204" i="1"/>
  <c r="DV205" i="1"/>
  <c r="DU205" i="1"/>
  <c r="DT205" i="1"/>
  <c r="DV193" i="1"/>
  <c r="DT206" i="1"/>
  <c r="DV206" i="1"/>
  <c r="DU206" i="1"/>
  <c r="DT211" i="1"/>
  <c r="DV211" i="1"/>
  <c r="DU211" i="1"/>
  <c r="DU194" i="1"/>
  <c r="DT194" i="1"/>
  <c r="DV194" i="1"/>
  <c r="DU192" i="1"/>
  <c r="DV192" i="1"/>
  <c r="DT192" i="1"/>
  <c r="DU190" i="1"/>
  <c r="DV190" i="1"/>
  <c r="DT190" i="1"/>
  <c r="EC205" i="1"/>
  <c r="EU205" i="1" s="1"/>
  <c r="DR204" i="1"/>
  <c r="ER204" i="1"/>
  <c r="ER211" i="1"/>
  <c r="EC207" i="1"/>
  <c r="EU207" i="1" s="1"/>
  <c r="EC204" i="1"/>
  <c r="EU204" i="1" s="1"/>
  <c r="EC212" i="1"/>
  <c r="EU212" i="1" s="1"/>
  <c r="EC206" i="1"/>
  <c r="EU206" i="1" s="1"/>
  <c r="ER205" i="1"/>
  <c r="ER214" i="1"/>
  <c r="ES213" i="1"/>
  <c r="ER212" i="1"/>
  <c r="ER207" i="1"/>
  <c r="DS204" i="1"/>
  <c r="ER210" i="1"/>
  <c r="ES204" i="1"/>
  <c r="EC213" i="1"/>
  <c r="EU213" i="1" s="1"/>
  <c r="ES208" i="1"/>
  <c r="EC196" i="1"/>
  <c r="EU196" i="1" s="1"/>
  <c r="ES197" i="1"/>
  <c r="ER190" i="1"/>
  <c r="ES193" i="1"/>
  <c r="ES191" i="1"/>
  <c r="ES209" i="1"/>
  <c r="ER209" i="1"/>
  <c r="ER206" i="1"/>
  <c r="ES194" i="1"/>
  <c r="ES192" i="1"/>
  <c r="DR213" i="1"/>
  <c r="ES211" i="1"/>
  <c r="EC211" i="1"/>
  <c r="EU211" i="1" s="1"/>
  <c r="EC209" i="1"/>
  <c r="EU209" i="1" s="1"/>
  <c r="DQ206" i="1"/>
  <c r="DR207" i="1"/>
  <c r="DS213" i="1"/>
  <c r="DY213" i="1" s="1"/>
  <c r="EQ213" i="1" s="1"/>
  <c r="EC210" i="1"/>
  <c r="EU210" i="1" s="1"/>
  <c r="DR206" i="1"/>
  <c r="DS207" i="1"/>
  <c r="DR205" i="1"/>
  <c r="DS214" i="1"/>
  <c r="DR214" i="1"/>
  <c r="DQ214" i="1"/>
  <c r="DQ213" i="1"/>
  <c r="DQ204" i="1"/>
  <c r="DS205" i="1"/>
  <c r="DS210" i="1"/>
  <c r="DR210" i="1"/>
  <c r="DQ210" i="1"/>
  <c r="DW210" i="1" s="1"/>
  <c r="ER208" i="1"/>
  <c r="EC208" i="1"/>
  <c r="EU208" i="1" s="1"/>
  <c r="DS212" i="1"/>
  <c r="DR212" i="1"/>
  <c r="DQ212" i="1"/>
  <c r="DR208" i="1"/>
  <c r="DQ208" i="1"/>
  <c r="DW208" i="1" s="1"/>
  <c r="DS208" i="1"/>
  <c r="EC214" i="1"/>
  <c r="EU214" i="1" s="1"/>
  <c r="DS209" i="1"/>
  <c r="DQ209" i="1"/>
  <c r="DR209" i="1"/>
  <c r="DQ196" i="1"/>
  <c r="DS190" i="1"/>
  <c r="DQ190" i="1"/>
  <c r="DR190" i="1"/>
  <c r="DR192" i="1"/>
  <c r="DQ192" i="1"/>
  <c r="DS192" i="1"/>
  <c r="DR195" i="1"/>
  <c r="DS195" i="1"/>
  <c r="DQ195" i="1"/>
  <c r="ER199" i="1"/>
  <c r="EC199" i="1"/>
  <c r="EU199" i="1" s="1"/>
  <c r="EC190" i="1"/>
  <c r="EU190" i="1" s="1"/>
  <c r="EC191" i="1"/>
  <c r="EU191" i="1" s="1"/>
  <c r="ER191" i="1"/>
  <c r="DS199" i="1"/>
  <c r="DR199" i="1"/>
  <c r="DQ199" i="1"/>
  <c r="DR198" i="1"/>
  <c r="DQ198" i="1"/>
  <c r="DS198" i="1"/>
  <c r="ER195" i="1"/>
  <c r="EC195" i="1"/>
  <c r="EU195" i="1" s="1"/>
  <c r="EC197" i="1"/>
  <c r="EU197" i="1" s="1"/>
  <c r="ER197" i="1"/>
  <c r="DQ194" i="1"/>
  <c r="DS194" i="1"/>
  <c r="DR194" i="1"/>
  <c r="DR193" i="1"/>
  <c r="DQ193" i="1"/>
  <c r="DS193" i="1"/>
  <c r="DQ197" i="1"/>
  <c r="DR197" i="1"/>
  <c r="DS197" i="1"/>
  <c r="ER198" i="1"/>
  <c r="EC198" i="1"/>
  <c r="EU198" i="1" s="1"/>
  <c r="EC194" i="1"/>
  <c r="EU194" i="1" s="1"/>
  <c r="ER194" i="1"/>
  <c r="DR191" i="1"/>
  <c r="DS191" i="1"/>
  <c r="ER193" i="1"/>
  <c r="EC193" i="1"/>
  <c r="EU193" i="1" s="1"/>
  <c r="EC192" i="1"/>
  <c r="EU192" i="1" s="1"/>
  <c r="ER192" i="1"/>
  <c r="H186" i="1"/>
  <c r="G186" i="1"/>
  <c r="F186" i="1"/>
  <c r="E186" i="1"/>
  <c r="D186" i="1"/>
  <c r="DO185" i="1"/>
  <c r="CA185" i="1"/>
  <c r="BZ185" i="1"/>
  <c r="BY185" i="1"/>
  <c r="BX185" i="1"/>
  <c r="BW185" i="1"/>
  <c r="BV185" i="1"/>
  <c r="BU185" i="1"/>
  <c r="BT185" i="1"/>
  <c r="BS185" i="1"/>
  <c r="BR185" i="1"/>
  <c r="BQ185" i="1"/>
  <c r="BB185" i="1"/>
  <c r="BA185" i="1"/>
  <c r="AZ185" i="1"/>
  <c r="AY185" i="1"/>
  <c r="AX185" i="1"/>
  <c r="AW185" i="1"/>
  <c r="AV185" i="1"/>
  <c r="AU185" i="1"/>
  <c r="AT185" i="1"/>
  <c r="AS185" i="1"/>
  <c r="AR185" i="1"/>
  <c r="J185" i="1"/>
  <c r="DO184" i="1"/>
  <c r="CB184" i="1"/>
  <c r="BZ184" i="1"/>
  <c r="BY184" i="1"/>
  <c r="BX184" i="1"/>
  <c r="BW184" i="1"/>
  <c r="BV184" i="1"/>
  <c r="BU184" i="1"/>
  <c r="BT184" i="1"/>
  <c r="BS184" i="1"/>
  <c r="BR184" i="1"/>
  <c r="BQ184" i="1"/>
  <c r="BC184" i="1"/>
  <c r="BA184" i="1"/>
  <c r="AZ184" i="1"/>
  <c r="AY184" i="1"/>
  <c r="AX184" i="1"/>
  <c r="AW184" i="1"/>
  <c r="AV184" i="1"/>
  <c r="AU184" i="1"/>
  <c r="AT184" i="1"/>
  <c r="AS184" i="1"/>
  <c r="AR184" i="1"/>
  <c r="J184" i="1"/>
  <c r="DO183" i="1"/>
  <c r="CB183" i="1"/>
  <c r="CA183" i="1"/>
  <c r="BY183" i="1"/>
  <c r="BX183" i="1"/>
  <c r="BW183" i="1"/>
  <c r="BV183" i="1"/>
  <c r="BU183" i="1"/>
  <c r="BT183" i="1"/>
  <c r="BS183" i="1"/>
  <c r="BR183" i="1"/>
  <c r="BC183" i="1"/>
  <c r="BB183" i="1"/>
  <c r="AZ183" i="1"/>
  <c r="AY183" i="1"/>
  <c r="AX183" i="1"/>
  <c r="AW183" i="1"/>
  <c r="AV183" i="1"/>
  <c r="AU183" i="1"/>
  <c r="AT183" i="1"/>
  <c r="AS183" i="1"/>
  <c r="AR183" i="1"/>
  <c r="J183" i="1"/>
  <c r="DO182" i="1"/>
  <c r="CB182" i="1"/>
  <c r="CA182" i="1"/>
  <c r="BZ182" i="1"/>
  <c r="BX182" i="1"/>
  <c r="BW182" i="1"/>
  <c r="BV182" i="1"/>
  <c r="BU182" i="1"/>
  <c r="BT182" i="1"/>
  <c r="BS182" i="1"/>
  <c r="BR182" i="1"/>
  <c r="BQ182" i="1"/>
  <c r="BC182" i="1"/>
  <c r="BB182" i="1"/>
  <c r="BA182" i="1"/>
  <c r="AY182" i="1"/>
  <c r="AX182" i="1"/>
  <c r="AW182" i="1"/>
  <c r="AV182" i="1"/>
  <c r="AU182" i="1"/>
  <c r="AT182" i="1"/>
  <c r="AS182" i="1"/>
  <c r="AR182" i="1"/>
  <c r="J182" i="1"/>
  <c r="DO181" i="1"/>
  <c r="CB181" i="1"/>
  <c r="CA181" i="1"/>
  <c r="BZ181" i="1"/>
  <c r="BY181" i="1"/>
  <c r="BW181" i="1"/>
  <c r="BV181" i="1"/>
  <c r="BU181" i="1"/>
  <c r="BT181" i="1"/>
  <c r="BS181" i="1"/>
  <c r="BR181" i="1"/>
  <c r="BQ181" i="1"/>
  <c r="BC181" i="1"/>
  <c r="BB181" i="1"/>
  <c r="BA181" i="1"/>
  <c r="AZ181" i="1"/>
  <c r="AX181" i="1"/>
  <c r="AW181" i="1"/>
  <c r="AV181" i="1"/>
  <c r="AU181" i="1"/>
  <c r="AT181" i="1"/>
  <c r="AS181" i="1"/>
  <c r="AR181" i="1"/>
  <c r="J181" i="1"/>
  <c r="DO180" i="1"/>
  <c r="CB180" i="1"/>
  <c r="CA180" i="1"/>
  <c r="BZ180" i="1"/>
  <c r="BY180" i="1"/>
  <c r="BX180" i="1"/>
  <c r="BV180" i="1"/>
  <c r="BU180" i="1"/>
  <c r="BT180" i="1"/>
  <c r="BS180" i="1"/>
  <c r="BR180" i="1"/>
  <c r="BQ180" i="1"/>
  <c r="BC180" i="1"/>
  <c r="BB180" i="1"/>
  <c r="BA180" i="1"/>
  <c r="AZ180" i="1"/>
  <c r="AY180" i="1"/>
  <c r="AW180" i="1"/>
  <c r="AV180" i="1"/>
  <c r="AU180" i="1"/>
  <c r="AT180" i="1"/>
  <c r="AS180" i="1"/>
  <c r="AR180" i="1"/>
  <c r="J180" i="1"/>
  <c r="DO179" i="1"/>
  <c r="CB179" i="1"/>
  <c r="CA179" i="1"/>
  <c r="BZ179" i="1"/>
  <c r="BY179" i="1"/>
  <c r="BX179" i="1"/>
  <c r="BW179" i="1"/>
  <c r="BU179" i="1"/>
  <c r="BT179" i="1"/>
  <c r="BS179" i="1"/>
  <c r="BR179" i="1"/>
  <c r="BQ179" i="1"/>
  <c r="BC179" i="1"/>
  <c r="BB179" i="1"/>
  <c r="BA179" i="1"/>
  <c r="AZ179" i="1"/>
  <c r="AY179" i="1"/>
  <c r="AX179" i="1"/>
  <c r="AV179" i="1"/>
  <c r="AU179" i="1"/>
  <c r="AT179" i="1"/>
  <c r="AS179" i="1"/>
  <c r="AR179" i="1"/>
  <c r="J179" i="1"/>
  <c r="DO178" i="1"/>
  <c r="CB178" i="1"/>
  <c r="CA178" i="1"/>
  <c r="BZ178" i="1"/>
  <c r="BY178" i="1"/>
  <c r="BX178" i="1"/>
  <c r="BW178" i="1"/>
  <c r="BV178" i="1"/>
  <c r="BT178" i="1"/>
  <c r="BS178" i="1"/>
  <c r="BR178" i="1"/>
  <c r="BQ178" i="1"/>
  <c r="BC178" i="1"/>
  <c r="BB178" i="1"/>
  <c r="BA178" i="1"/>
  <c r="AZ178" i="1"/>
  <c r="AY178" i="1"/>
  <c r="AX178" i="1"/>
  <c r="AW178" i="1"/>
  <c r="AU178" i="1"/>
  <c r="AT178" i="1"/>
  <c r="AS178" i="1"/>
  <c r="AR178" i="1"/>
  <c r="J178" i="1"/>
  <c r="DO177" i="1"/>
  <c r="CB177" i="1"/>
  <c r="CA177" i="1"/>
  <c r="BZ177" i="1"/>
  <c r="BY177" i="1"/>
  <c r="BX177" i="1"/>
  <c r="BW177" i="1"/>
  <c r="BV177" i="1"/>
  <c r="BU177" i="1"/>
  <c r="BS177" i="1"/>
  <c r="BR177" i="1"/>
  <c r="BQ177" i="1"/>
  <c r="BC177" i="1"/>
  <c r="BB177" i="1"/>
  <c r="BA177" i="1"/>
  <c r="AZ177" i="1"/>
  <c r="AY177" i="1"/>
  <c r="AX177" i="1"/>
  <c r="AW177" i="1"/>
  <c r="AV177" i="1"/>
  <c r="AT177" i="1"/>
  <c r="AS177" i="1"/>
  <c r="AR177" i="1"/>
  <c r="J177" i="1"/>
  <c r="DO176" i="1"/>
  <c r="CB176" i="1"/>
  <c r="CA176" i="1"/>
  <c r="BZ176" i="1"/>
  <c r="BY176" i="1"/>
  <c r="BX176" i="1"/>
  <c r="BW176" i="1"/>
  <c r="BV176" i="1"/>
  <c r="BU176" i="1"/>
  <c r="BT176" i="1"/>
  <c r="BR176" i="1"/>
  <c r="BQ176" i="1"/>
  <c r="BC176" i="1"/>
  <c r="BB176" i="1"/>
  <c r="BA176" i="1"/>
  <c r="AZ176" i="1"/>
  <c r="AY176" i="1"/>
  <c r="AX176" i="1"/>
  <c r="AW176" i="1"/>
  <c r="AV176" i="1"/>
  <c r="AU176" i="1"/>
  <c r="AS176" i="1"/>
  <c r="AR176" i="1"/>
  <c r="J176" i="1"/>
  <c r="DO175" i="1"/>
  <c r="CB175" i="1"/>
  <c r="CA175" i="1"/>
  <c r="BZ175" i="1"/>
  <c r="BY175" i="1"/>
  <c r="BX175" i="1"/>
  <c r="BW175" i="1"/>
  <c r="BV175" i="1"/>
  <c r="BU175" i="1"/>
  <c r="BT175" i="1"/>
  <c r="BS175" i="1"/>
  <c r="BQ175" i="1"/>
  <c r="BC175" i="1"/>
  <c r="BB175" i="1"/>
  <c r="BA175" i="1"/>
  <c r="AZ175" i="1"/>
  <c r="AY175" i="1"/>
  <c r="AX175" i="1"/>
  <c r="AW175" i="1"/>
  <c r="AV175" i="1"/>
  <c r="AU175" i="1"/>
  <c r="AT175" i="1"/>
  <c r="AR175" i="1"/>
  <c r="J175" i="1"/>
  <c r="DO174" i="1"/>
  <c r="CB174" i="1"/>
  <c r="CA174" i="1"/>
  <c r="BZ174" i="1"/>
  <c r="BY174" i="1"/>
  <c r="BX174" i="1"/>
  <c r="BW174" i="1"/>
  <c r="BV174" i="1"/>
  <c r="BU174" i="1"/>
  <c r="BT174" i="1"/>
  <c r="BS174" i="1"/>
  <c r="BR174" i="1"/>
  <c r="BC174" i="1"/>
  <c r="BB174" i="1"/>
  <c r="BA174" i="1"/>
  <c r="AZ174" i="1"/>
  <c r="AY174" i="1"/>
  <c r="AX174" i="1"/>
  <c r="AW174" i="1"/>
  <c r="AV174" i="1"/>
  <c r="AU174" i="1"/>
  <c r="AT174" i="1"/>
  <c r="AS174" i="1"/>
  <c r="J174" i="1"/>
  <c r="H171" i="1"/>
  <c r="G171" i="1"/>
  <c r="F171" i="1"/>
  <c r="E171" i="1"/>
  <c r="D171" i="1"/>
  <c r="DO170" i="1"/>
  <c r="BZ170" i="1"/>
  <c r="BY170" i="1"/>
  <c r="BX170" i="1"/>
  <c r="BW170" i="1"/>
  <c r="BV170" i="1"/>
  <c r="BU170" i="1"/>
  <c r="BT170" i="1"/>
  <c r="BS170" i="1"/>
  <c r="BR170" i="1"/>
  <c r="BQ170" i="1"/>
  <c r="BA170" i="1"/>
  <c r="AZ170" i="1"/>
  <c r="AY170" i="1"/>
  <c r="AX170" i="1"/>
  <c r="AW170" i="1"/>
  <c r="AV170" i="1"/>
  <c r="AU170" i="1"/>
  <c r="AT170" i="1"/>
  <c r="AS170" i="1"/>
  <c r="AR170" i="1"/>
  <c r="J170" i="1"/>
  <c r="DO169" i="1"/>
  <c r="CA169" i="1"/>
  <c r="BY169" i="1"/>
  <c r="BX169" i="1"/>
  <c r="BW169" i="1"/>
  <c r="BV169" i="1"/>
  <c r="BU169" i="1"/>
  <c r="BT169" i="1"/>
  <c r="BS169" i="1"/>
  <c r="BR169" i="1"/>
  <c r="BQ169" i="1"/>
  <c r="BB169" i="1"/>
  <c r="AZ169" i="1"/>
  <c r="AY169" i="1"/>
  <c r="AX169" i="1"/>
  <c r="AW169" i="1"/>
  <c r="AV169" i="1"/>
  <c r="AU169" i="1"/>
  <c r="AT169" i="1"/>
  <c r="AS169" i="1"/>
  <c r="AR169" i="1"/>
  <c r="J169" i="1"/>
  <c r="DO168" i="1"/>
  <c r="CA168" i="1"/>
  <c r="BZ168" i="1"/>
  <c r="BX168" i="1"/>
  <c r="BW168" i="1"/>
  <c r="BV168" i="1"/>
  <c r="BU168" i="1"/>
  <c r="BT168" i="1"/>
  <c r="BS168" i="1"/>
  <c r="BR168" i="1"/>
  <c r="BQ168" i="1"/>
  <c r="BB168" i="1"/>
  <c r="BA168" i="1"/>
  <c r="AY168" i="1"/>
  <c r="AX168" i="1"/>
  <c r="AW168" i="1"/>
  <c r="AV168" i="1"/>
  <c r="AU168" i="1"/>
  <c r="AT168" i="1"/>
  <c r="AS168" i="1"/>
  <c r="AR168" i="1"/>
  <c r="J168" i="1"/>
  <c r="DO167" i="1"/>
  <c r="CA167" i="1"/>
  <c r="BZ167" i="1"/>
  <c r="BY167" i="1"/>
  <c r="BW167" i="1"/>
  <c r="BV167" i="1"/>
  <c r="BU167" i="1"/>
  <c r="BT167" i="1"/>
  <c r="BS167" i="1"/>
  <c r="BR167" i="1"/>
  <c r="BQ167" i="1"/>
  <c r="BB167" i="1"/>
  <c r="BA167" i="1"/>
  <c r="AZ167" i="1"/>
  <c r="AX167" i="1"/>
  <c r="AW167" i="1"/>
  <c r="AV167" i="1"/>
  <c r="AU167" i="1"/>
  <c r="AT167" i="1"/>
  <c r="AS167" i="1"/>
  <c r="AR167" i="1"/>
  <c r="J167" i="1"/>
  <c r="DO166" i="1"/>
  <c r="CA166" i="1"/>
  <c r="BZ166" i="1"/>
  <c r="BY166" i="1"/>
  <c r="BX166" i="1"/>
  <c r="BV166" i="1"/>
  <c r="BU166" i="1"/>
  <c r="BT166" i="1"/>
  <c r="BS166" i="1"/>
  <c r="BR166" i="1"/>
  <c r="BQ166" i="1"/>
  <c r="BB166" i="1"/>
  <c r="BA166" i="1"/>
  <c r="AZ166" i="1"/>
  <c r="AY166" i="1"/>
  <c r="AW166" i="1"/>
  <c r="AV166" i="1"/>
  <c r="AU166" i="1"/>
  <c r="AT166" i="1"/>
  <c r="AS166" i="1"/>
  <c r="AR166" i="1"/>
  <c r="J166" i="1"/>
  <c r="DO165" i="1"/>
  <c r="CA165" i="1"/>
  <c r="BZ165" i="1"/>
  <c r="BY165" i="1"/>
  <c r="BX165" i="1"/>
  <c r="BW165" i="1"/>
  <c r="BU165" i="1"/>
  <c r="BT165" i="1"/>
  <c r="BS165" i="1"/>
  <c r="BR165" i="1"/>
  <c r="BQ165" i="1"/>
  <c r="BB165" i="1"/>
  <c r="BA165" i="1"/>
  <c r="AZ165" i="1"/>
  <c r="AY165" i="1"/>
  <c r="AX165" i="1"/>
  <c r="AV165" i="1"/>
  <c r="AU165" i="1"/>
  <c r="AT165" i="1"/>
  <c r="AS165" i="1"/>
  <c r="AR165" i="1"/>
  <c r="J165" i="1"/>
  <c r="DO164" i="1"/>
  <c r="CA164" i="1"/>
  <c r="BZ164" i="1"/>
  <c r="BY164" i="1"/>
  <c r="BX164" i="1"/>
  <c r="BW164" i="1"/>
  <c r="BV164" i="1"/>
  <c r="BT164" i="1"/>
  <c r="BS164" i="1"/>
  <c r="BR164" i="1"/>
  <c r="BQ164" i="1"/>
  <c r="BB164" i="1"/>
  <c r="BA164" i="1"/>
  <c r="AZ164" i="1"/>
  <c r="AY164" i="1"/>
  <c r="AX164" i="1"/>
  <c r="AW164" i="1"/>
  <c r="AU164" i="1"/>
  <c r="AT164" i="1"/>
  <c r="AS164" i="1"/>
  <c r="AR164" i="1"/>
  <c r="J164" i="1"/>
  <c r="DO163" i="1"/>
  <c r="CA163" i="1"/>
  <c r="BZ163" i="1"/>
  <c r="BY163" i="1"/>
  <c r="BX163" i="1"/>
  <c r="BW163" i="1"/>
  <c r="BV163" i="1"/>
  <c r="BU163" i="1"/>
  <c r="BS163" i="1"/>
  <c r="BR163" i="1"/>
  <c r="BQ163" i="1"/>
  <c r="BB163" i="1"/>
  <c r="BA163" i="1"/>
  <c r="AZ163" i="1"/>
  <c r="AY163" i="1"/>
  <c r="AX163" i="1"/>
  <c r="AW163" i="1"/>
  <c r="AV163" i="1"/>
  <c r="AT163" i="1"/>
  <c r="AS163" i="1"/>
  <c r="AR163" i="1"/>
  <c r="J163" i="1"/>
  <c r="DO162" i="1"/>
  <c r="CA162" i="1"/>
  <c r="BZ162" i="1"/>
  <c r="BY162" i="1"/>
  <c r="BX162" i="1"/>
  <c r="BW162" i="1"/>
  <c r="BV162" i="1"/>
  <c r="BU162" i="1"/>
  <c r="BT162" i="1"/>
  <c r="BR162" i="1"/>
  <c r="BQ162" i="1"/>
  <c r="BB162" i="1"/>
  <c r="BA162" i="1"/>
  <c r="AZ162" i="1"/>
  <c r="AY162" i="1"/>
  <c r="AX162" i="1"/>
  <c r="AW162" i="1"/>
  <c r="AV162" i="1"/>
  <c r="AU162" i="1"/>
  <c r="AS162" i="1"/>
  <c r="AR162" i="1"/>
  <c r="J162" i="1"/>
  <c r="DO161" i="1"/>
  <c r="CA161" i="1"/>
  <c r="BZ161" i="1"/>
  <c r="BY161" i="1"/>
  <c r="BX161" i="1"/>
  <c r="BW161" i="1"/>
  <c r="BV161" i="1"/>
  <c r="BU161" i="1"/>
  <c r="BT161" i="1"/>
  <c r="BS161" i="1"/>
  <c r="BQ161" i="1"/>
  <c r="BB161" i="1"/>
  <c r="BA161" i="1"/>
  <c r="AZ161" i="1"/>
  <c r="AY161" i="1"/>
  <c r="AX161" i="1"/>
  <c r="AW161" i="1"/>
  <c r="AV161" i="1"/>
  <c r="AU161" i="1"/>
  <c r="AT161" i="1"/>
  <c r="AR161" i="1"/>
  <c r="J161" i="1"/>
  <c r="DO160" i="1"/>
  <c r="CA160" i="1"/>
  <c r="BZ160" i="1"/>
  <c r="BY160" i="1"/>
  <c r="BX160" i="1"/>
  <c r="BW160" i="1"/>
  <c r="BV160" i="1"/>
  <c r="BU160" i="1"/>
  <c r="BT160" i="1"/>
  <c r="BS160" i="1"/>
  <c r="BR160" i="1"/>
  <c r="BB160" i="1"/>
  <c r="BA160" i="1"/>
  <c r="AZ160" i="1"/>
  <c r="AY160" i="1"/>
  <c r="AX160" i="1"/>
  <c r="AW160" i="1"/>
  <c r="AV160" i="1"/>
  <c r="AU160" i="1"/>
  <c r="AT160" i="1"/>
  <c r="AS160" i="1"/>
  <c r="J160" i="1"/>
  <c r="DX191" i="1" l="1"/>
  <c r="EP191" i="1" s="1"/>
  <c r="DX198" i="1"/>
  <c r="EP198" i="1" s="1"/>
  <c r="DW226" i="1"/>
  <c r="EO226" i="1" s="1"/>
  <c r="DY228" i="1"/>
  <c r="EQ228" i="1" s="1"/>
  <c r="DY191" i="1"/>
  <c r="EQ191" i="1" s="1"/>
  <c r="DX195" i="1"/>
  <c r="EP195" i="1" s="1"/>
  <c r="EB269" i="1"/>
  <c r="ET269" i="1" s="1"/>
  <c r="DY222" i="1"/>
  <c r="EQ222" i="1" s="1"/>
  <c r="DY190" i="1"/>
  <c r="EQ190" i="1" s="1"/>
  <c r="DX221" i="1"/>
  <c r="EP221" i="1" s="1"/>
  <c r="DX214" i="1"/>
  <c r="EP214" i="1" s="1"/>
  <c r="DW191" i="1"/>
  <c r="EO191" i="1" s="1"/>
  <c r="DW221" i="1"/>
  <c r="DW219" i="1"/>
  <c r="EO219" i="1" s="1"/>
  <c r="DP272" i="1"/>
  <c r="EN272" i="1" s="1"/>
  <c r="DX199" i="1"/>
  <c r="EP199" i="1" s="1"/>
  <c r="DY195" i="1"/>
  <c r="EQ195" i="1" s="1"/>
  <c r="DY196" i="1"/>
  <c r="EQ196" i="1" s="1"/>
  <c r="DX211" i="1"/>
  <c r="EP211" i="1" s="1"/>
  <c r="DW222" i="1"/>
  <c r="EO222" i="1" s="1"/>
  <c r="DW213" i="1"/>
  <c r="DX193" i="1"/>
  <c r="EP193" i="1" s="1"/>
  <c r="DY209" i="1"/>
  <c r="EQ209" i="1" s="1"/>
  <c r="DX207" i="1"/>
  <c r="EP207" i="1" s="1"/>
  <c r="DW196" i="1"/>
  <c r="EO196" i="1" s="1"/>
  <c r="DW212" i="1"/>
  <c r="CR178" i="1"/>
  <c r="CR179" i="1"/>
  <c r="CW179" i="1"/>
  <c r="DA179" i="1"/>
  <c r="CR180" i="1"/>
  <c r="CW180" i="1"/>
  <c r="DA180" i="1"/>
  <c r="CR181" i="1"/>
  <c r="CV181" i="1"/>
  <c r="DA181" i="1"/>
  <c r="CR182" i="1"/>
  <c r="CV182" i="1"/>
  <c r="DA182" i="1"/>
  <c r="CS184" i="1"/>
  <c r="CW184" i="1"/>
  <c r="CS185" i="1"/>
  <c r="CW185" i="1"/>
  <c r="DX197" i="1"/>
  <c r="EP197" i="1" s="1"/>
  <c r="DY227" i="1"/>
  <c r="EQ227" i="1" s="1"/>
  <c r="EB271" i="1"/>
  <c r="ET271" i="1" s="1"/>
  <c r="EB272" i="1"/>
  <c r="ET272" i="1" s="1"/>
  <c r="CY163" i="1"/>
  <c r="CT165" i="1"/>
  <c r="CR166" i="1"/>
  <c r="CR168" i="1"/>
  <c r="CX169" i="1"/>
  <c r="DW228" i="1"/>
  <c r="EO228" i="1" s="1"/>
  <c r="DW199" i="1"/>
  <c r="EO199" i="1" s="1"/>
  <c r="DW195" i="1"/>
  <c r="EB195" i="1" s="1"/>
  <c r="ET195" i="1" s="1"/>
  <c r="DY212" i="1"/>
  <c r="EQ212" i="1" s="1"/>
  <c r="DX210" i="1"/>
  <c r="EP210" i="1" s="1"/>
  <c r="DY206" i="1"/>
  <c r="EQ206" i="1" s="1"/>
  <c r="DX196" i="1"/>
  <c r="EP196" i="1" s="1"/>
  <c r="DX228" i="1"/>
  <c r="EP228" i="1" s="1"/>
  <c r="DP269" i="1"/>
  <c r="EN269" i="1" s="1"/>
  <c r="EO272" i="1"/>
  <c r="EB270" i="1"/>
  <c r="ET270" i="1" s="1"/>
  <c r="DP270" i="1"/>
  <c r="EN270" i="1" s="1"/>
  <c r="EB268" i="1"/>
  <c r="ET268" i="1" s="1"/>
  <c r="DP266" i="1"/>
  <c r="EN266" i="1" s="1"/>
  <c r="DP268" i="1"/>
  <c r="EN268" i="1" s="1"/>
  <c r="EB266" i="1"/>
  <c r="ET266" i="1" s="1"/>
  <c r="DP265" i="1"/>
  <c r="EN265" i="1" s="1"/>
  <c r="DP267" i="1"/>
  <c r="EN267" i="1" s="1"/>
  <c r="EB267" i="1"/>
  <c r="ET267" i="1" s="1"/>
  <c r="EB265" i="1"/>
  <c r="ET265" i="1" s="1"/>
  <c r="DP271" i="1"/>
  <c r="EN271" i="1" s="1"/>
  <c r="DX208" i="1"/>
  <c r="EP208" i="1" s="1"/>
  <c r="DY210" i="1"/>
  <c r="EQ210" i="1" s="1"/>
  <c r="DY207" i="1"/>
  <c r="EQ207" i="1" s="1"/>
  <c r="CZ163" i="1"/>
  <c r="CV165" i="1"/>
  <c r="DW211" i="1"/>
  <c r="DW214" i="1"/>
  <c r="EO214" i="1" s="1"/>
  <c r="DX225" i="1"/>
  <c r="EP225" i="1" s="1"/>
  <c r="CQ163" i="1"/>
  <c r="CX164" i="1"/>
  <c r="CQ165" i="1"/>
  <c r="DX190" i="1"/>
  <c r="EP190" i="1" s="1"/>
  <c r="DY197" i="1"/>
  <c r="EQ197" i="1" s="1"/>
  <c r="DX212" i="1"/>
  <c r="EP212" i="1" s="1"/>
  <c r="DY221" i="1"/>
  <c r="EQ221" i="1" s="1"/>
  <c r="DX222" i="1"/>
  <c r="EP222" i="1" s="1"/>
  <c r="DX227" i="1"/>
  <c r="EP227" i="1" s="1"/>
  <c r="DY226" i="1"/>
  <c r="EQ226" i="1" s="1"/>
  <c r="DY225" i="1"/>
  <c r="EQ225" i="1" s="1"/>
  <c r="DW225" i="1"/>
  <c r="EO225" i="1" s="1"/>
  <c r="DW224" i="1"/>
  <c r="EO224" i="1" s="1"/>
  <c r="DW223" i="1"/>
  <c r="EO223" i="1" s="1"/>
  <c r="DX223" i="1"/>
  <c r="EP223" i="1" s="1"/>
  <c r="DY220" i="1"/>
  <c r="EQ220" i="1" s="1"/>
  <c r="DW220" i="1"/>
  <c r="EO220" i="1" s="1"/>
  <c r="DY219" i="1"/>
  <c r="EQ219" i="1" s="1"/>
  <c r="CR184" i="1"/>
  <c r="CV184" i="1"/>
  <c r="DA184" i="1"/>
  <c r="CR185" i="1"/>
  <c r="CV185" i="1"/>
  <c r="CZ185" i="1"/>
  <c r="DX209" i="1"/>
  <c r="EP209" i="1" s="1"/>
  <c r="DW204" i="1"/>
  <c r="EO204" i="1" s="1"/>
  <c r="DY223" i="1"/>
  <c r="EQ223" i="1" s="1"/>
  <c r="DY224" i="1"/>
  <c r="EQ224" i="1" s="1"/>
  <c r="DX224" i="1"/>
  <c r="EP224" i="1" s="1"/>
  <c r="CR183" i="1"/>
  <c r="CV183" i="1"/>
  <c r="DA183" i="1"/>
  <c r="DW209" i="1"/>
  <c r="EB209" i="1" s="1"/>
  <c r="ET209" i="1" s="1"/>
  <c r="DX219" i="1"/>
  <c r="EP219" i="1" s="1"/>
  <c r="DX220" i="1"/>
  <c r="EP220" i="1" s="1"/>
  <c r="CT174" i="1"/>
  <c r="DW197" i="1"/>
  <c r="EO197" i="1" s="1"/>
  <c r="DY198" i="1"/>
  <c r="EQ198" i="1" s="1"/>
  <c r="DX226" i="1"/>
  <c r="EP226" i="1" s="1"/>
  <c r="DW227" i="1"/>
  <c r="EO227" i="1" s="1"/>
  <c r="EO221" i="1"/>
  <c r="CX174" i="1"/>
  <c r="EA174" i="1"/>
  <c r="CT175" i="1"/>
  <c r="CX175" i="1"/>
  <c r="EA175" i="1"/>
  <c r="CT176" i="1"/>
  <c r="CX176" i="1"/>
  <c r="EA176" i="1"/>
  <c r="CT177" i="1"/>
  <c r="CX177" i="1"/>
  <c r="EA177" i="1"/>
  <c r="CS178" i="1"/>
  <c r="CX178" i="1"/>
  <c r="CS179" i="1"/>
  <c r="CX179" i="1"/>
  <c r="CS180" i="1"/>
  <c r="CX180" i="1"/>
  <c r="EA180" i="1"/>
  <c r="CS181" i="1"/>
  <c r="CX181" i="1"/>
  <c r="EA181" i="1"/>
  <c r="CS182" i="1"/>
  <c r="CW182" i="1"/>
  <c r="CS183" i="1"/>
  <c r="CW183" i="1"/>
  <c r="CX160" i="1"/>
  <c r="CT162" i="1"/>
  <c r="CX162" i="1"/>
  <c r="CZ165" i="1"/>
  <c r="CU167" i="1"/>
  <c r="CW168" i="1"/>
  <c r="CQ169" i="1"/>
  <c r="CU169" i="1"/>
  <c r="CZ169" i="1"/>
  <c r="CS170" i="1"/>
  <c r="CW170" i="1"/>
  <c r="CT160" i="1"/>
  <c r="CV161" i="1"/>
  <c r="CU160" i="1"/>
  <c r="CS161" i="1"/>
  <c r="CW161" i="1"/>
  <c r="CY162" i="1"/>
  <c r="EA184" i="1"/>
  <c r="DW207" i="1"/>
  <c r="EO207" i="1" s="1"/>
  <c r="EA164" i="1"/>
  <c r="EJ165" i="1"/>
  <c r="EF165" i="1"/>
  <c r="EI165" i="1"/>
  <c r="EE165" i="1"/>
  <c r="EL165" i="1"/>
  <c r="EH165" i="1"/>
  <c r="EK165" i="1"/>
  <c r="EG165" i="1"/>
  <c r="DZ160" i="1"/>
  <c r="EI160" i="1"/>
  <c r="EE160" i="1"/>
  <c r="EK160" i="1"/>
  <c r="EJ160" i="1"/>
  <c r="EH160" i="1"/>
  <c r="EF160" i="1"/>
  <c r="EL160" i="1"/>
  <c r="EG160" i="1"/>
  <c r="EA161" i="1"/>
  <c r="DZ174" i="1"/>
  <c r="CU174" i="1"/>
  <c r="CP175" i="1"/>
  <c r="DZ175" i="1"/>
  <c r="CY175" i="1"/>
  <c r="DZ176" i="1"/>
  <c r="CY176" i="1"/>
  <c r="DZ177" i="1"/>
  <c r="CU177" i="1"/>
  <c r="CZ160" i="1"/>
  <c r="CT161" i="1"/>
  <c r="CR161" i="1"/>
  <c r="CZ161" i="1"/>
  <c r="CV162" i="1"/>
  <c r="CZ162" i="1"/>
  <c r="EI162" i="1"/>
  <c r="EE162" i="1"/>
  <c r="EL162" i="1"/>
  <c r="EH162" i="1"/>
  <c r="EK162" i="1"/>
  <c r="EG162" i="1"/>
  <c r="EJ162" i="1"/>
  <c r="EF162" i="1"/>
  <c r="CR163" i="1"/>
  <c r="CW163" i="1"/>
  <c r="CQ183" i="1"/>
  <c r="EJ183" i="1"/>
  <c r="EF183" i="1"/>
  <c r="EI183" i="1"/>
  <c r="EE183" i="1"/>
  <c r="EL183" i="1"/>
  <c r="EH183" i="1"/>
  <c r="EK183" i="1"/>
  <c r="EG183" i="1"/>
  <c r="EI184" i="1"/>
  <c r="EE184" i="1"/>
  <c r="EL184" i="1"/>
  <c r="EH184" i="1"/>
  <c r="EK184" i="1"/>
  <c r="EG184" i="1"/>
  <c r="EF184" i="1"/>
  <c r="EJ184" i="1"/>
  <c r="EL185" i="1"/>
  <c r="EH185" i="1"/>
  <c r="EK185" i="1"/>
  <c r="EG185" i="1"/>
  <c r="EJ185" i="1"/>
  <c r="EF185" i="1"/>
  <c r="EI185" i="1"/>
  <c r="EE185" i="1"/>
  <c r="CP163" i="1"/>
  <c r="DZ163" i="1"/>
  <c r="EL163" i="1"/>
  <c r="EH163" i="1"/>
  <c r="EK163" i="1"/>
  <c r="EG163" i="1"/>
  <c r="EJ163" i="1"/>
  <c r="EF163" i="1"/>
  <c r="EI163" i="1"/>
  <c r="EE163" i="1"/>
  <c r="DZ165" i="1"/>
  <c r="EA166" i="1"/>
  <c r="DZ162" i="1"/>
  <c r="CY174" i="1"/>
  <c r="CU175" i="1"/>
  <c r="CU176" i="1"/>
  <c r="CY177" i="1"/>
  <c r="DZ178" i="1"/>
  <c r="CY178" i="1"/>
  <c r="EK178" i="1"/>
  <c r="EG178" i="1"/>
  <c r="EJ178" i="1"/>
  <c r="EF178" i="1"/>
  <c r="EI178" i="1"/>
  <c r="EE178" i="1"/>
  <c r="EH178" i="1"/>
  <c r="EL178" i="1"/>
  <c r="EJ179" i="1"/>
  <c r="EF179" i="1"/>
  <c r="EI179" i="1"/>
  <c r="EE179" i="1"/>
  <c r="EL179" i="1"/>
  <c r="EH179" i="1"/>
  <c r="EK179" i="1"/>
  <c r="EG179" i="1"/>
  <c r="EI180" i="1"/>
  <c r="EE180" i="1"/>
  <c r="EL180" i="1"/>
  <c r="EH180" i="1"/>
  <c r="EK180" i="1"/>
  <c r="EG180" i="1"/>
  <c r="EJ180" i="1"/>
  <c r="EF180" i="1"/>
  <c r="EL181" i="1"/>
  <c r="EH181" i="1"/>
  <c r="EK181" i="1"/>
  <c r="EG181" i="1"/>
  <c r="EJ181" i="1"/>
  <c r="EF181" i="1"/>
  <c r="EI181" i="1"/>
  <c r="EE181" i="1"/>
  <c r="EK182" i="1"/>
  <c r="EG182" i="1"/>
  <c r="EJ182" i="1"/>
  <c r="EF182" i="1"/>
  <c r="EI182" i="1"/>
  <c r="EE182" i="1"/>
  <c r="EL182" i="1"/>
  <c r="EH182" i="1"/>
  <c r="EA185" i="1"/>
  <c r="EJ167" i="1"/>
  <c r="EF167" i="1"/>
  <c r="EI167" i="1"/>
  <c r="EE167" i="1"/>
  <c r="EL167" i="1"/>
  <c r="EH167" i="1"/>
  <c r="EK167" i="1"/>
  <c r="EG167" i="1"/>
  <c r="EA168" i="1"/>
  <c r="DZ169" i="1"/>
  <c r="EL169" i="1"/>
  <c r="EH169" i="1"/>
  <c r="EK169" i="1"/>
  <c r="EG169" i="1"/>
  <c r="EJ169" i="1"/>
  <c r="EF169" i="1"/>
  <c r="EE169" i="1"/>
  <c r="EI169" i="1"/>
  <c r="EA178" i="1"/>
  <c r="EA179" i="1"/>
  <c r="EA182" i="1"/>
  <c r="EA183" i="1"/>
  <c r="CU164" i="1"/>
  <c r="CY164" i="1"/>
  <c r="EK164" i="1"/>
  <c r="EG164" i="1"/>
  <c r="EJ164" i="1"/>
  <c r="EF164" i="1"/>
  <c r="EI164" i="1"/>
  <c r="EE164" i="1"/>
  <c r="EL164" i="1"/>
  <c r="EH164" i="1"/>
  <c r="CR165" i="1"/>
  <c r="CW165" i="1"/>
  <c r="EA165" i="1"/>
  <c r="DZ166" i="1"/>
  <c r="CT166" i="1"/>
  <c r="EI166" i="1"/>
  <c r="EE166" i="1"/>
  <c r="EL166" i="1"/>
  <c r="EH166" i="1"/>
  <c r="EK166" i="1"/>
  <c r="EG166" i="1"/>
  <c r="EF166" i="1"/>
  <c r="EJ166" i="1"/>
  <c r="DZ168" i="1"/>
  <c r="CY168" i="1"/>
  <c r="EI168" i="1"/>
  <c r="EE168" i="1"/>
  <c r="EL168" i="1"/>
  <c r="EH168" i="1"/>
  <c r="EK168" i="1"/>
  <c r="EG168" i="1"/>
  <c r="EJ168" i="1"/>
  <c r="EF168" i="1"/>
  <c r="CV174" i="1"/>
  <c r="CV175" i="1"/>
  <c r="CQ176" i="1"/>
  <c r="CZ176" i="1"/>
  <c r="CQ177" i="1"/>
  <c r="CZ177" i="1"/>
  <c r="CV178" i="1"/>
  <c r="CT179" i="1"/>
  <c r="CP180" i="1"/>
  <c r="DZ180" i="1"/>
  <c r="CY180" i="1"/>
  <c r="CT181" i="1"/>
  <c r="CP182" i="1"/>
  <c r="DZ182" i="1"/>
  <c r="CY182" i="1"/>
  <c r="CT183" i="1"/>
  <c r="CP184" i="1"/>
  <c r="DZ184" i="1"/>
  <c r="CX184" i="1"/>
  <c r="CT185" i="1"/>
  <c r="DY193" i="1"/>
  <c r="EQ193" i="1" s="1"/>
  <c r="DY199" i="1"/>
  <c r="EQ199" i="1" s="1"/>
  <c r="DY205" i="1"/>
  <c r="EQ205" i="1" s="1"/>
  <c r="DW206" i="1"/>
  <c r="EO206" i="1" s="1"/>
  <c r="DW205" i="1"/>
  <c r="EO205" i="1" s="1"/>
  <c r="EA163" i="1"/>
  <c r="DZ164" i="1"/>
  <c r="CY166" i="1"/>
  <c r="CV167" i="1"/>
  <c r="CT168" i="1"/>
  <c r="CR169" i="1"/>
  <c r="EA169" i="1"/>
  <c r="CT170" i="1"/>
  <c r="EL170" i="1"/>
  <c r="EH170" i="1"/>
  <c r="EK170" i="1"/>
  <c r="EG170" i="1"/>
  <c r="EJ170" i="1"/>
  <c r="EF170" i="1"/>
  <c r="EE170" i="1"/>
  <c r="EI170" i="1"/>
  <c r="CR174" i="1"/>
  <c r="CZ174" i="1"/>
  <c r="CR175" i="1"/>
  <c r="CZ175" i="1"/>
  <c r="CV176" i="1"/>
  <c r="CV177" i="1"/>
  <c r="CQ178" i="1"/>
  <c r="CZ178" i="1"/>
  <c r="DZ179" i="1"/>
  <c r="CY179" i="1"/>
  <c r="CT180" i="1"/>
  <c r="CP181" i="1"/>
  <c r="DZ181" i="1"/>
  <c r="CY181" i="1"/>
  <c r="CT182" i="1"/>
  <c r="CP183" i="1"/>
  <c r="DZ183" i="1"/>
  <c r="CX183" i="1"/>
  <c r="CT184" i="1"/>
  <c r="CP185" i="1"/>
  <c r="DZ185" i="1"/>
  <c r="CX185" i="1"/>
  <c r="DW198" i="1"/>
  <c r="EO198" i="1" s="1"/>
  <c r="CS160" i="1"/>
  <c r="EA160" i="1"/>
  <c r="CP161" i="1"/>
  <c r="DZ161" i="1"/>
  <c r="CY161" i="1"/>
  <c r="EJ161" i="1"/>
  <c r="EF161" i="1"/>
  <c r="EI161" i="1"/>
  <c r="EE161" i="1"/>
  <c r="EL161" i="1"/>
  <c r="EH161" i="1"/>
  <c r="EG161" i="1"/>
  <c r="EK161" i="1"/>
  <c r="CW162" i="1"/>
  <c r="EA162" i="1"/>
  <c r="CX163" i="1"/>
  <c r="CZ164" i="1"/>
  <c r="CS165" i="1"/>
  <c r="CZ166" i="1"/>
  <c r="CS167" i="1"/>
  <c r="CQ168" i="1"/>
  <c r="CU168" i="1"/>
  <c r="CS174" i="1"/>
  <c r="CW174" i="1"/>
  <c r="DA174" i="1"/>
  <c r="EK174" i="1"/>
  <c r="EG174" i="1"/>
  <c r="EJ174" i="1"/>
  <c r="EF174" i="1"/>
  <c r="EI174" i="1"/>
  <c r="EE174" i="1"/>
  <c r="EH174" i="1"/>
  <c r="EL174" i="1"/>
  <c r="CS175" i="1"/>
  <c r="CW175" i="1"/>
  <c r="DA175" i="1"/>
  <c r="EJ175" i="1"/>
  <c r="EF175" i="1"/>
  <c r="EI175" i="1"/>
  <c r="EE175" i="1"/>
  <c r="EL175" i="1"/>
  <c r="EH175" i="1"/>
  <c r="EK175" i="1"/>
  <c r="EG175" i="1"/>
  <c r="CS176" i="1"/>
  <c r="CW176" i="1"/>
  <c r="DA176" i="1"/>
  <c r="EI176" i="1"/>
  <c r="EE176" i="1"/>
  <c r="EL176" i="1"/>
  <c r="EH176" i="1"/>
  <c r="EK176" i="1"/>
  <c r="EG176" i="1"/>
  <c r="EF176" i="1"/>
  <c r="EJ176" i="1"/>
  <c r="CR177" i="1"/>
  <c r="CW177" i="1"/>
  <c r="DA177" i="1"/>
  <c r="EL177" i="1"/>
  <c r="EH177" i="1"/>
  <c r="EK177" i="1"/>
  <c r="EG177" i="1"/>
  <c r="EJ177" i="1"/>
  <c r="EF177" i="1"/>
  <c r="EI177" i="1"/>
  <c r="EE177" i="1"/>
  <c r="CW178" i="1"/>
  <c r="DA178" i="1"/>
  <c r="CQ179" i="1"/>
  <c r="CV179" i="1"/>
  <c r="CZ179" i="1"/>
  <c r="CQ180" i="1"/>
  <c r="CU180" i="1"/>
  <c r="CQ181" i="1"/>
  <c r="CU181" i="1"/>
  <c r="CZ181" i="1"/>
  <c r="CU182" i="1"/>
  <c r="CZ182" i="1"/>
  <c r="CU183" i="1"/>
  <c r="CZ183" i="1"/>
  <c r="CU184" i="1"/>
  <c r="CY184" i="1"/>
  <c r="CQ185" i="1"/>
  <c r="CU185" i="1"/>
  <c r="CY185" i="1"/>
  <c r="DW193" i="1"/>
  <c r="DY192" i="1"/>
  <c r="EQ192" i="1" s="1"/>
  <c r="DW190" i="1"/>
  <c r="DY208" i="1"/>
  <c r="EQ208" i="1" s="1"/>
  <c r="DY214" i="1"/>
  <c r="EQ214" i="1" s="1"/>
  <c r="DX213" i="1"/>
  <c r="EP213" i="1" s="1"/>
  <c r="DY204" i="1"/>
  <c r="EQ204" i="1" s="1"/>
  <c r="DX204" i="1"/>
  <c r="EP204" i="1" s="1"/>
  <c r="DY211" i="1"/>
  <c r="EQ211" i="1" s="1"/>
  <c r="DW194" i="1"/>
  <c r="EO194" i="1" s="1"/>
  <c r="DX194" i="1"/>
  <c r="EP194" i="1" s="1"/>
  <c r="DX205" i="1"/>
  <c r="EP205" i="1" s="1"/>
  <c r="DX206" i="1"/>
  <c r="EP206" i="1" s="1"/>
  <c r="DX192" i="1"/>
  <c r="EP192" i="1" s="1"/>
  <c r="DY194" i="1"/>
  <c r="EQ194" i="1" s="1"/>
  <c r="DW192" i="1"/>
  <c r="EO192" i="1" s="1"/>
  <c r="EO210" i="1"/>
  <c r="EO208" i="1"/>
  <c r="EB208" i="1"/>
  <c r="ET208" i="1" s="1"/>
  <c r="EO213" i="1"/>
  <c r="EA170" i="1"/>
  <c r="DZ167" i="1"/>
  <c r="DZ170" i="1"/>
  <c r="EA167" i="1"/>
  <c r="CZ180" i="1"/>
  <c r="CU178" i="1"/>
  <c r="CZ168" i="1"/>
  <c r="CZ167" i="1"/>
  <c r="CY170" i="1"/>
  <c r="CY165" i="1"/>
  <c r="CY160" i="1"/>
  <c r="CX170" i="1"/>
  <c r="CX167" i="1"/>
  <c r="CX165" i="1"/>
  <c r="CX161" i="1"/>
  <c r="CW169" i="1"/>
  <c r="CW166" i="1"/>
  <c r="CW160" i="1"/>
  <c r="CV169" i="1"/>
  <c r="CV168" i="1"/>
  <c r="CV164" i="1"/>
  <c r="CV163" i="1"/>
  <c r="CV160" i="1"/>
  <c r="CU170" i="1"/>
  <c r="CU166" i="1"/>
  <c r="CU163" i="1"/>
  <c r="CU162" i="1"/>
  <c r="CU161" i="1"/>
  <c r="CT169" i="1"/>
  <c r="CS169" i="1"/>
  <c r="CS168" i="1"/>
  <c r="CS162" i="1"/>
  <c r="CR167" i="1"/>
  <c r="CQ170" i="1"/>
  <c r="CQ167" i="1"/>
  <c r="CQ166" i="1"/>
  <c r="CQ164" i="1"/>
  <c r="CQ162" i="1"/>
  <c r="CP169" i="1"/>
  <c r="CP165" i="1"/>
  <c r="J186" i="1"/>
  <c r="CP177" i="1"/>
  <c r="CP178" i="1"/>
  <c r="CP179" i="1"/>
  <c r="CQ174" i="1"/>
  <c r="CP176" i="1"/>
  <c r="CQ182" i="1"/>
  <c r="CQ184" i="1"/>
  <c r="J171" i="1"/>
  <c r="CR160" i="1"/>
  <c r="CT163" i="1"/>
  <c r="CP164" i="1"/>
  <c r="CQ160" i="1"/>
  <c r="CP162" i="1"/>
  <c r="CP170" i="1"/>
  <c r="CR164" i="1"/>
  <c r="CW164" i="1"/>
  <c r="CS166" i="1"/>
  <c r="CX166" i="1"/>
  <c r="CP167" i="1"/>
  <c r="CT167" i="1"/>
  <c r="CY167" i="1"/>
  <c r="CP168" i="1"/>
  <c r="CS164" i="1"/>
  <c r="CP166" i="1"/>
  <c r="CR170" i="1"/>
  <c r="CV170" i="1"/>
  <c r="EB210" i="1" l="1"/>
  <c r="ET210" i="1" s="1"/>
  <c r="FD269" i="1"/>
  <c r="DP191" i="1"/>
  <c r="EN191" i="1" s="1"/>
  <c r="EY269" i="1"/>
  <c r="EW269" i="1"/>
  <c r="EW265" i="1"/>
  <c r="EX269" i="1"/>
  <c r="EZ272" i="1"/>
  <c r="EO195" i="1"/>
  <c r="FA269" i="1"/>
  <c r="FB269" i="1"/>
  <c r="EB221" i="1"/>
  <c r="ET221" i="1" s="1"/>
  <c r="FC269" i="1"/>
  <c r="EB191" i="1"/>
  <c r="ET191" i="1" s="1"/>
  <c r="DP211" i="1"/>
  <c r="EN211" i="1" s="1"/>
  <c r="FC265" i="1"/>
  <c r="EB212" i="1"/>
  <c r="ET212" i="1" s="1"/>
  <c r="EB211" i="1"/>
  <c r="ET211" i="1" s="1"/>
  <c r="EO211" i="1"/>
  <c r="DP209" i="1"/>
  <c r="EN209" i="1" s="1"/>
  <c r="DP195" i="1"/>
  <c r="EN195" i="1" s="1"/>
  <c r="EY195" i="1" s="1"/>
  <c r="DP210" i="1"/>
  <c r="EN210" i="1" s="1"/>
  <c r="EX210" i="1" s="1"/>
  <c r="EB196" i="1"/>
  <c r="ET196" i="1" s="1"/>
  <c r="DP196" i="1"/>
  <c r="EN196" i="1" s="1"/>
  <c r="EO212" i="1"/>
  <c r="EB193" i="1"/>
  <c r="ET193" i="1" s="1"/>
  <c r="EZ269" i="1"/>
  <c r="EX268" i="1"/>
  <c r="DP197" i="1"/>
  <c r="EN197" i="1" s="1"/>
  <c r="DP227" i="1"/>
  <c r="EN227" i="1" s="1"/>
  <c r="FC267" i="1"/>
  <c r="FC271" i="1"/>
  <c r="EB197" i="1"/>
  <c r="ET197" i="1" s="1"/>
  <c r="EO209" i="1"/>
  <c r="FB271" i="1"/>
  <c r="FA272" i="1"/>
  <c r="EB199" i="1"/>
  <c r="ET199" i="1" s="1"/>
  <c r="DP221" i="1"/>
  <c r="EN221" i="1" s="1"/>
  <c r="DP223" i="1"/>
  <c r="EN223" i="1" s="1"/>
  <c r="EZ270" i="1"/>
  <c r="FD272" i="1"/>
  <c r="EX272" i="1"/>
  <c r="EB207" i="1"/>
  <c r="ET207" i="1" s="1"/>
  <c r="EB228" i="1"/>
  <c r="ET228" i="1" s="1"/>
  <c r="DR169" i="1"/>
  <c r="EO193" i="1"/>
  <c r="DP228" i="1"/>
  <c r="EN228" i="1" s="1"/>
  <c r="EW270" i="1"/>
  <c r="DQ182" i="1"/>
  <c r="DP212" i="1"/>
  <c r="EN212" i="1" s="1"/>
  <c r="EX265" i="1"/>
  <c r="FC272" i="1"/>
  <c r="EY272" i="1"/>
  <c r="EW272" i="1"/>
  <c r="FB272" i="1"/>
  <c r="FC270" i="1"/>
  <c r="EZ265" i="1"/>
  <c r="EY265" i="1"/>
  <c r="FA265" i="1"/>
  <c r="EX270" i="1"/>
  <c r="FD270" i="1"/>
  <c r="FA270" i="1"/>
  <c r="EY270" i="1"/>
  <c r="FB270" i="1"/>
  <c r="EW271" i="1"/>
  <c r="EY266" i="1"/>
  <c r="EZ271" i="1"/>
  <c r="EZ266" i="1"/>
  <c r="EX266" i="1"/>
  <c r="EY271" i="1"/>
  <c r="EZ268" i="1"/>
  <c r="FB268" i="1"/>
  <c r="EY268" i="1"/>
  <c r="EW266" i="1"/>
  <c r="FC266" i="1"/>
  <c r="FD266" i="1"/>
  <c r="FB266" i="1"/>
  <c r="EW268" i="1"/>
  <c r="FA266" i="1"/>
  <c r="FC268" i="1"/>
  <c r="FA268" i="1"/>
  <c r="FD268" i="1"/>
  <c r="FD265" i="1"/>
  <c r="FB267" i="1"/>
  <c r="EW267" i="1"/>
  <c r="EY267" i="1"/>
  <c r="EZ267" i="1"/>
  <c r="FA267" i="1"/>
  <c r="EX267" i="1"/>
  <c r="FD267" i="1"/>
  <c r="FB265" i="1"/>
  <c r="FD271" i="1"/>
  <c r="EX271" i="1"/>
  <c r="FA271" i="1"/>
  <c r="DR182" i="1"/>
  <c r="EB213" i="1"/>
  <c r="ET213" i="1" s="1"/>
  <c r="DP205" i="1"/>
  <c r="EN205" i="1" s="1"/>
  <c r="EB214" i="1"/>
  <c r="ET214" i="1" s="1"/>
  <c r="DQ180" i="1"/>
  <c r="DS165" i="1"/>
  <c r="DR161" i="1"/>
  <c r="DP225" i="1"/>
  <c r="EN225" i="1" s="1"/>
  <c r="EB222" i="1"/>
  <c r="ET222" i="1" s="1"/>
  <c r="DP222" i="1"/>
  <c r="EN222" i="1" s="1"/>
  <c r="EB205" i="1"/>
  <c r="ET205" i="1" s="1"/>
  <c r="DP207" i="1"/>
  <c r="EN207" i="1" s="1"/>
  <c r="DP190" i="1"/>
  <c r="EN190" i="1" s="1"/>
  <c r="EB225" i="1"/>
  <c r="ET225" i="1" s="1"/>
  <c r="EB226" i="1"/>
  <c r="ET226" i="1" s="1"/>
  <c r="DP226" i="1"/>
  <c r="EN226" i="1" s="1"/>
  <c r="EB223" i="1"/>
  <c r="ET223" i="1" s="1"/>
  <c r="FB223" i="1" s="1"/>
  <c r="EB220" i="1"/>
  <c r="ET220" i="1" s="1"/>
  <c r="DP220" i="1"/>
  <c r="EN220" i="1" s="1"/>
  <c r="EB219" i="1"/>
  <c r="ET219" i="1" s="1"/>
  <c r="EB227" i="1"/>
  <c r="ET227" i="1" s="1"/>
  <c r="DS185" i="1"/>
  <c r="DS183" i="1"/>
  <c r="DS181" i="1"/>
  <c r="DP224" i="1"/>
  <c r="EN224" i="1" s="1"/>
  <c r="EB194" i="1"/>
  <c r="ET194" i="1" s="1"/>
  <c r="DR180" i="1"/>
  <c r="DR165" i="1"/>
  <c r="EB192" i="1"/>
  <c r="ET192" i="1" s="1"/>
  <c r="DQ165" i="1"/>
  <c r="DU165" i="1"/>
  <c r="DP199" i="1"/>
  <c r="EN199" i="1" s="1"/>
  <c r="DP213" i="1"/>
  <c r="EN213" i="1" s="1"/>
  <c r="DP219" i="1"/>
  <c r="EN219" i="1" s="1"/>
  <c r="EB224" i="1"/>
  <c r="ET224" i="1" s="1"/>
  <c r="DV178" i="1"/>
  <c r="DR175" i="1"/>
  <c r="DQ184" i="1"/>
  <c r="DS180" i="1"/>
  <c r="DU168" i="1"/>
  <c r="EB190" i="1"/>
  <c r="ET190" i="1" s="1"/>
  <c r="DT182" i="1"/>
  <c r="DU178" i="1"/>
  <c r="DS161" i="1"/>
  <c r="DU182" i="1"/>
  <c r="DR183" i="1"/>
  <c r="DT164" i="1"/>
  <c r="DQ161" i="1"/>
  <c r="DV165" i="1"/>
  <c r="DP214" i="1"/>
  <c r="EN214" i="1" s="1"/>
  <c r="DP192" i="1"/>
  <c r="EN192" i="1" s="1"/>
  <c r="DV182" i="1"/>
  <c r="DV183" i="1"/>
  <c r="DU183" i="1"/>
  <c r="DT183" i="1"/>
  <c r="DV179" i="1"/>
  <c r="DU179" i="1"/>
  <c r="DT179" i="1"/>
  <c r="DR181" i="1"/>
  <c r="DQ183" i="1"/>
  <c r="DQ185" i="1"/>
  <c r="DQ175" i="1"/>
  <c r="DQ169" i="1"/>
  <c r="EB198" i="1"/>
  <c r="ET198" i="1" s="1"/>
  <c r="DP194" i="1"/>
  <c r="EN194" i="1" s="1"/>
  <c r="DP208" i="1"/>
  <c r="EN208" i="1" s="1"/>
  <c r="EW208" i="1" s="1"/>
  <c r="DP204" i="1"/>
  <c r="EN204" i="1" s="1"/>
  <c r="DT177" i="1"/>
  <c r="DV177" i="1"/>
  <c r="DU177" i="1"/>
  <c r="DU160" i="1"/>
  <c r="DT160" i="1"/>
  <c r="DV160" i="1"/>
  <c r="DU184" i="1"/>
  <c r="DT184" i="1"/>
  <c r="DV184" i="1"/>
  <c r="DT178" i="1"/>
  <c r="DV168" i="1"/>
  <c r="DT181" i="1"/>
  <c r="DV181" i="1"/>
  <c r="DU181" i="1"/>
  <c r="DU180" i="1"/>
  <c r="DT180" i="1"/>
  <c r="DV180" i="1"/>
  <c r="DV161" i="1"/>
  <c r="DT161" i="1"/>
  <c r="DU161" i="1"/>
  <c r="DR163" i="1"/>
  <c r="DQ181" i="1"/>
  <c r="DS184" i="1"/>
  <c r="DV175" i="1"/>
  <c r="DU175" i="1"/>
  <c r="DT175" i="1"/>
  <c r="DR185" i="1"/>
  <c r="DS175" i="1"/>
  <c r="DU166" i="1"/>
  <c r="DT166" i="1"/>
  <c r="DV166" i="1"/>
  <c r="DT169" i="1"/>
  <c r="DV169" i="1"/>
  <c r="DU169" i="1"/>
  <c r="EO190" i="1"/>
  <c r="DP193" i="1"/>
  <c r="EN193" i="1" s="1"/>
  <c r="DP198" i="1"/>
  <c r="EN198" i="1" s="1"/>
  <c r="EZ198" i="1" s="1"/>
  <c r="EB204" i="1"/>
  <c r="ET204" i="1" s="1"/>
  <c r="DU176" i="1"/>
  <c r="DT176" i="1"/>
  <c r="DV176" i="1"/>
  <c r="DT165" i="1"/>
  <c r="DU164" i="1"/>
  <c r="DT168" i="1"/>
  <c r="DU162" i="1"/>
  <c r="DT162" i="1"/>
  <c r="DV162" i="1"/>
  <c r="DT167" i="1"/>
  <c r="DV167" i="1"/>
  <c r="DU167" i="1"/>
  <c r="DT185" i="1"/>
  <c r="DV185" i="1"/>
  <c r="DU185" i="1"/>
  <c r="DT163" i="1"/>
  <c r="DV163" i="1"/>
  <c r="DU163" i="1"/>
  <c r="DV164" i="1"/>
  <c r="DV174" i="1"/>
  <c r="DU174" i="1"/>
  <c r="DT174" i="1"/>
  <c r="DP206" i="1"/>
  <c r="EN206" i="1" s="1"/>
  <c r="EB206" i="1"/>
  <c r="ET206" i="1" s="1"/>
  <c r="DT170" i="1"/>
  <c r="DV170" i="1"/>
  <c r="DU170" i="1"/>
  <c r="DS169" i="1"/>
  <c r="DR184" i="1"/>
  <c r="DS182" i="1"/>
  <c r="DR179" i="1"/>
  <c r="DS179" i="1"/>
  <c r="DQ179" i="1"/>
  <c r="DR178" i="1"/>
  <c r="DS178" i="1"/>
  <c r="DQ178" i="1"/>
  <c r="DR176" i="1"/>
  <c r="DS176" i="1"/>
  <c r="DQ176" i="1"/>
  <c r="DR174" i="1"/>
  <c r="DS174" i="1"/>
  <c r="DQ174" i="1"/>
  <c r="DR177" i="1"/>
  <c r="DQ177" i="1"/>
  <c r="DS177" i="1"/>
  <c r="DQ163" i="1"/>
  <c r="DS164" i="1"/>
  <c r="DQ164" i="1"/>
  <c r="DR164" i="1"/>
  <c r="DS166" i="1"/>
  <c r="DR166" i="1"/>
  <c r="DQ166" i="1"/>
  <c r="DS168" i="1"/>
  <c r="DR168" i="1"/>
  <c r="DQ168" i="1"/>
  <c r="DS160" i="1"/>
  <c r="DR160" i="1"/>
  <c r="DQ160" i="1"/>
  <c r="DS163" i="1"/>
  <c r="DQ167" i="1"/>
  <c r="DR167" i="1"/>
  <c r="DS167" i="1"/>
  <c r="DS162" i="1"/>
  <c r="DR162" i="1"/>
  <c r="DQ162" i="1"/>
  <c r="DS170" i="1"/>
  <c r="DR170" i="1"/>
  <c r="DQ170" i="1"/>
  <c r="EZ213" i="1" l="1"/>
  <c r="EY191" i="1"/>
  <c r="FC191" i="1"/>
  <c r="EY205" i="1"/>
  <c r="FD210" i="1"/>
  <c r="FA228" i="1"/>
  <c r="FA196" i="1"/>
  <c r="FB210" i="1"/>
  <c r="FB191" i="1"/>
  <c r="EW211" i="1"/>
  <c r="FC222" i="1"/>
  <c r="EW228" i="1"/>
  <c r="EX196" i="1"/>
  <c r="EY209" i="1"/>
  <c r="EX221" i="1"/>
  <c r="FD209" i="1"/>
  <c r="EY211" i="1"/>
  <c r="FD196" i="1"/>
  <c r="EZ199" i="1"/>
  <c r="FA197" i="1"/>
  <c r="EZ191" i="1"/>
  <c r="EY210" i="1"/>
  <c r="EW210" i="1"/>
  <c r="EX191" i="1"/>
  <c r="FD191" i="1"/>
  <c r="FC210" i="1"/>
  <c r="FA210" i="1"/>
  <c r="FA211" i="1"/>
  <c r="EW193" i="1"/>
  <c r="EY221" i="1"/>
  <c r="EW191" i="1"/>
  <c r="FC211" i="1"/>
  <c r="FA191" i="1"/>
  <c r="EZ210" i="1"/>
  <c r="FB221" i="1"/>
  <c r="FD227" i="1"/>
  <c r="FA205" i="1"/>
  <c r="EZ197" i="1"/>
  <c r="EX195" i="1"/>
  <c r="FD197" i="1"/>
  <c r="FC195" i="1"/>
  <c r="FA199" i="1"/>
  <c r="EZ195" i="1"/>
  <c r="EW195" i="1"/>
  <c r="FB197" i="1"/>
  <c r="EY197" i="1"/>
  <c r="FB195" i="1"/>
  <c r="FA195" i="1"/>
  <c r="EX197" i="1"/>
  <c r="FC197" i="1"/>
  <c r="FB199" i="1"/>
  <c r="FD195" i="1"/>
  <c r="EW197" i="1"/>
  <c r="EZ194" i="1"/>
  <c r="FB212" i="1"/>
  <c r="FD192" i="1"/>
  <c r="FB209" i="1"/>
  <c r="EY223" i="1"/>
  <c r="FB211" i="1"/>
  <c r="EZ196" i="1"/>
  <c r="FD199" i="1"/>
  <c r="EZ209" i="1"/>
  <c r="EX209" i="1"/>
  <c r="EX211" i="1"/>
  <c r="FD211" i="1"/>
  <c r="EY196" i="1"/>
  <c r="FB196" i="1"/>
  <c r="EW209" i="1"/>
  <c r="FC209" i="1"/>
  <c r="EW196" i="1"/>
  <c r="EX228" i="1"/>
  <c r="EW199" i="1"/>
  <c r="FA209" i="1"/>
  <c r="EZ211" i="1"/>
  <c r="FC196" i="1"/>
  <c r="FD213" i="1"/>
  <c r="EY228" i="1"/>
  <c r="FB228" i="1"/>
  <c r="FA223" i="1"/>
  <c r="EW204" i="1"/>
  <c r="FC227" i="1"/>
  <c r="EW222" i="1"/>
  <c r="EW194" i="1"/>
  <c r="EY222" i="1"/>
  <c r="EY199" i="1"/>
  <c r="EX199" i="1"/>
  <c r="FB213" i="1"/>
  <c r="EW227" i="1"/>
  <c r="EX222" i="1"/>
  <c r="FD222" i="1"/>
  <c r="FC228" i="1"/>
  <c r="EY226" i="1"/>
  <c r="EX207" i="1"/>
  <c r="EX225" i="1"/>
  <c r="FB214" i="1"/>
  <c r="EW213" i="1"/>
  <c r="FC192" i="1"/>
  <c r="FB222" i="1"/>
  <c r="EZ222" i="1"/>
  <c r="EZ228" i="1"/>
  <c r="FC199" i="1"/>
  <c r="EY213" i="1"/>
  <c r="FB206" i="1"/>
  <c r="FA222" i="1"/>
  <c r="FD228" i="1"/>
  <c r="FB220" i="1"/>
  <c r="FC193" i="1"/>
  <c r="EW192" i="1"/>
  <c r="FA221" i="1"/>
  <c r="FD221" i="1"/>
  <c r="FC205" i="1"/>
  <c r="EX193" i="1"/>
  <c r="EX192" i="1"/>
  <c r="FC212" i="1"/>
  <c r="EX204" i="1"/>
  <c r="FD225" i="1"/>
  <c r="EW221" i="1"/>
  <c r="EZ221" i="1"/>
  <c r="EW212" i="1"/>
  <c r="FC221" i="1"/>
  <c r="EZ193" i="1"/>
  <c r="FD194" i="1"/>
  <c r="EY212" i="1"/>
  <c r="FA212" i="1"/>
  <c r="EY198" i="1"/>
  <c r="FB193" i="1"/>
  <c r="EY193" i="1"/>
  <c r="FC207" i="1"/>
  <c r="EZ212" i="1"/>
  <c r="EX212" i="1"/>
  <c r="FC226" i="1"/>
  <c r="FA193" i="1"/>
  <c r="FB225" i="1"/>
  <c r="EZ205" i="1"/>
  <c r="FD198" i="1"/>
  <c r="FD193" i="1"/>
  <c r="FD204" i="1"/>
  <c r="FB207" i="1"/>
  <c r="FD212" i="1"/>
  <c r="FD205" i="1"/>
  <c r="EW206" i="1"/>
  <c r="EY190" i="1"/>
  <c r="EX214" i="1"/>
  <c r="EX208" i="1"/>
  <c r="EZ207" i="1"/>
  <c r="EX206" i="1"/>
  <c r="EW225" i="1"/>
  <c r="FC194" i="1"/>
  <c r="FC190" i="1"/>
  <c r="FA208" i="1"/>
  <c r="FB204" i="1"/>
  <c r="FA207" i="1"/>
  <c r="FD207" i="1"/>
  <c r="EX205" i="1"/>
  <c r="EW205" i="1"/>
  <c r="FC225" i="1"/>
  <c r="FA225" i="1"/>
  <c r="EX226" i="1"/>
  <c r="FD226" i="1"/>
  <c r="EZ192" i="1"/>
  <c r="EZ190" i="1"/>
  <c r="EY207" i="1"/>
  <c r="EY225" i="1"/>
  <c r="FA226" i="1"/>
  <c r="EZ226" i="1"/>
  <c r="EX194" i="1"/>
  <c r="FD214" i="1"/>
  <c r="EY204" i="1"/>
  <c r="FD206" i="1"/>
  <c r="EW207" i="1"/>
  <c r="FB205" i="1"/>
  <c r="EZ225" i="1"/>
  <c r="FB226" i="1"/>
  <c r="FC223" i="1"/>
  <c r="EZ223" i="1"/>
  <c r="FA227" i="1"/>
  <c r="EY227" i="1"/>
  <c r="EW226" i="1"/>
  <c r="EZ220" i="1"/>
  <c r="EY219" i="1"/>
  <c r="EX227" i="1"/>
  <c r="EZ227" i="1"/>
  <c r="FD223" i="1"/>
  <c r="EX223" i="1"/>
  <c r="FB227" i="1"/>
  <c r="EW223" i="1"/>
  <c r="FC220" i="1"/>
  <c r="EY220" i="1"/>
  <c r="FD220" i="1"/>
  <c r="FA220" i="1"/>
  <c r="EX220" i="1"/>
  <c r="EW220" i="1"/>
  <c r="FB219" i="1"/>
  <c r="EW219" i="1"/>
  <c r="FB224" i="1"/>
  <c r="FA219" i="1"/>
  <c r="FC219" i="1"/>
  <c r="EZ219" i="1"/>
  <c r="EX219" i="1"/>
  <c r="FC224" i="1"/>
  <c r="FD219" i="1"/>
  <c r="FA190" i="1"/>
  <c r="EX190" i="1"/>
  <c r="EY214" i="1"/>
  <c r="EW214" i="1"/>
  <c r="EY208" i="1"/>
  <c r="EZ208" i="1"/>
  <c r="EY206" i="1"/>
  <c r="EZ224" i="1"/>
  <c r="EY224" i="1"/>
  <c r="FD224" i="1"/>
  <c r="EY194" i="1"/>
  <c r="FB194" i="1"/>
  <c r="FA192" i="1"/>
  <c r="EY192" i="1"/>
  <c r="FD190" i="1"/>
  <c r="FB190" i="1"/>
  <c r="FA213" i="1"/>
  <c r="FC213" i="1"/>
  <c r="FC214" i="1"/>
  <c r="FA214" i="1"/>
  <c r="FB208" i="1"/>
  <c r="FD208" i="1"/>
  <c r="FC204" i="1"/>
  <c r="FA204" i="1"/>
  <c r="FC206" i="1"/>
  <c r="FA206" i="1"/>
  <c r="FA194" i="1"/>
  <c r="FB192" i="1"/>
  <c r="EW190" i="1"/>
  <c r="EX213" i="1"/>
  <c r="EZ214" i="1"/>
  <c r="FC208" i="1"/>
  <c r="EZ204" i="1"/>
  <c r="EZ206" i="1"/>
  <c r="EX224" i="1"/>
  <c r="EW224" i="1"/>
  <c r="FA224" i="1"/>
  <c r="EX198" i="1"/>
  <c r="EW198" i="1"/>
  <c r="FB198" i="1"/>
  <c r="FA198" i="1"/>
  <c r="FC198" i="1"/>
  <c r="O43" i="2"/>
  <c r="N43" i="2"/>
  <c r="M43" i="2"/>
  <c r="L43" i="2"/>
  <c r="K43" i="2"/>
  <c r="Q42" i="2"/>
  <c r="Q41" i="2"/>
  <c r="Q40" i="2"/>
  <c r="Q43" i="2" s="1"/>
  <c r="O38" i="2"/>
  <c r="N38" i="2"/>
  <c r="M38" i="2"/>
  <c r="L38" i="2"/>
  <c r="K38" i="2"/>
  <c r="Q37" i="2"/>
  <c r="Q36" i="2"/>
  <c r="O34" i="2"/>
  <c r="N34" i="2"/>
  <c r="M34" i="2"/>
  <c r="L34" i="2"/>
  <c r="K34" i="2"/>
  <c r="Q33" i="2"/>
  <c r="Q32" i="2"/>
  <c r="Q31" i="2"/>
  <c r="Q34" i="2" s="1"/>
  <c r="Q26" i="2"/>
  <c r="O28" i="2"/>
  <c r="N28" i="2"/>
  <c r="M28" i="2"/>
  <c r="L28" i="2"/>
  <c r="K28" i="2"/>
  <c r="Q27" i="2"/>
  <c r="Q25" i="2"/>
  <c r="Q38" i="2" l="1"/>
  <c r="Q28" i="2"/>
  <c r="H101" i="1" l="1"/>
  <c r="G101" i="1"/>
  <c r="F101" i="1"/>
  <c r="E101" i="1"/>
  <c r="D101" i="1"/>
  <c r="DO100" i="1"/>
  <c r="EJ100" i="1" s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C100" i="1"/>
  <c r="DA100" i="1" s="1"/>
  <c r="BB100" i="1"/>
  <c r="BA100" i="1"/>
  <c r="CY100" i="1" s="1"/>
  <c r="AZ100" i="1"/>
  <c r="CX100" i="1" s="1"/>
  <c r="AY100" i="1"/>
  <c r="AX100" i="1"/>
  <c r="AW100" i="1"/>
  <c r="CU100" i="1" s="1"/>
  <c r="AV100" i="1"/>
  <c r="CT100" i="1" s="1"/>
  <c r="AU100" i="1"/>
  <c r="CS100" i="1" s="1"/>
  <c r="AT100" i="1"/>
  <c r="CR100" i="1" s="1"/>
  <c r="AS100" i="1"/>
  <c r="AR100" i="1"/>
  <c r="CP100" i="1" s="1"/>
  <c r="J100" i="1"/>
  <c r="DO99" i="1"/>
  <c r="EJ99" i="1" s="1"/>
  <c r="CC99" i="1"/>
  <c r="CA99" i="1"/>
  <c r="BZ99" i="1"/>
  <c r="BY99" i="1"/>
  <c r="BX99" i="1"/>
  <c r="BW99" i="1"/>
  <c r="BV99" i="1"/>
  <c r="BU99" i="1"/>
  <c r="BT99" i="1"/>
  <c r="BS99" i="1"/>
  <c r="BR99" i="1"/>
  <c r="BQ99" i="1"/>
  <c r="BD99" i="1"/>
  <c r="DB99" i="1" s="1"/>
  <c r="BB99" i="1"/>
  <c r="CZ99" i="1" s="1"/>
  <c r="BA99" i="1"/>
  <c r="CY99" i="1" s="1"/>
  <c r="AZ99" i="1"/>
  <c r="CX99" i="1" s="1"/>
  <c r="AY99" i="1"/>
  <c r="CW99" i="1" s="1"/>
  <c r="AX99" i="1"/>
  <c r="CV99" i="1" s="1"/>
  <c r="AW99" i="1"/>
  <c r="CU99" i="1" s="1"/>
  <c r="AV99" i="1"/>
  <c r="CT99" i="1" s="1"/>
  <c r="AU99" i="1"/>
  <c r="CS99" i="1" s="1"/>
  <c r="AT99" i="1"/>
  <c r="CR99" i="1" s="1"/>
  <c r="AS99" i="1"/>
  <c r="CQ99" i="1" s="1"/>
  <c r="AR99" i="1"/>
  <c r="CP99" i="1" s="1"/>
  <c r="J99" i="1"/>
  <c r="DO98" i="1"/>
  <c r="EJ98" i="1" s="1"/>
  <c r="CC98" i="1"/>
  <c r="CB98" i="1"/>
  <c r="BZ98" i="1"/>
  <c r="BY98" i="1"/>
  <c r="BX98" i="1"/>
  <c r="BW98" i="1"/>
  <c r="BV98" i="1"/>
  <c r="BU98" i="1"/>
  <c r="BT98" i="1"/>
  <c r="BS98" i="1"/>
  <c r="BR98" i="1"/>
  <c r="BQ98" i="1"/>
  <c r="BD98" i="1"/>
  <c r="DB98" i="1" s="1"/>
  <c r="BC98" i="1"/>
  <c r="DA98" i="1" s="1"/>
  <c r="BA98" i="1"/>
  <c r="CY98" i="1" s="1"/>
  <c r="AZ98" i="1"/>
  <c r="CX98" i="1" s="1"/>
  <c r="AY98" i="1"/>
  <c r="CW98" i="1" s="1"/>
  <c r="AX98" i="1"/>
  <c r="CV98" i="1" s="1"/>
  <c r="AW98" i="1"/>
  <c r="CU98" i="1" s="1"/>
  <c r="AV98" i="1"/>
  <c r="AU98" i="1"/>
  <c r="CS98" i="1" s="1"/>
  <c r="AT98" i="1"/>
  <c r="CR98" i="1" s="1"/>
  <c r="AS98" i="1"/>
  <c r="AR98" i="1"/>
  <c r="CP98" i="1" s="1"/>
  <c r="J98" i="1"/>
  <c r="DO97" i="1"/>
  <c r="EJ97" i="1" s="1"/>
  <c r="CC97" i="1"/>
  <c r="CB97" i="1"/>
  <c r="CA97" i="1"/>
  <c r="BY97" i="1"/>
  <c r="BX97" i="1"/>
  <c r="BW97" i="1"/>
  <c r="BV97" i="1"/>
  <c r="BU97" i="1"/>
  <c r="BT97" i="1"/>
  <c r="BS97" i="1"/>
  <c r="BR97" i="1"/>
  <c r="BQ97" i="1"/>
  <c r="BD97" i="1"/>
  <c r="DB97" i="1" s="1"/>
  <c r="BC97" i="1"/>
  <c r="DA97" i="1" s="1"/>
  <c r="BB97" i="1"/>
  <c r="CZ97" i="1" s="1"/>
  <c r="AZ97" i="1"/>
  <c r="CX97" i="1" s="1"/>
  <c r="AY97" i="1"/>
  <c r="CW97" i="1" s="1"/>
  <c r="AX97" i="1"/>
  <c r="CV97" i="1" s="1"/>
  <c r="AW97" i="1"/>
  <c r="CU97" i="1" s="1"/>
  <c r="AV97" i="1"/>
  <c r="CT97" i="1" s="1"/>
  <c r="AU97" i="1"/>
  <c r="CS97" i="1" s="1"/>
  <c r="AT97" i="1"/>
  <c r="CR97" i="1" s="1"/>
  <c r="AS97" i="1"/>
  <c r="CQ97" i="1" s="1"/>
  <c r="AR97" i="1"/>
  <c r="CP97" i="1" s="1"/>
  <c r="J97" i="1"/>
  <c r="DO96" i="1"/>
  <c r="EJ96" i="1" s="1"/>
  <c r="CC96" i="1"/>
  <c r="CB96" i="1"/>
  <c r="CA96" i="1"/>
  <c r="BZ96" i="1"/>
  <c r="BX96" i="1"/>
  <c r="BW96" i="1"/>
  <c r="BV96" i="1"/>
  <c r="BU96" i="1"/>
  <c r="BT96" i="1"/>
  <c r="BS96" i="1"/>
  <c r="BR96" i="1"/>
  <c r="BQ96" i="1"/>
  <c r="BD96" i="1"/>
  <c r="DB96" i="1" s="1"/>
  <c r="BC96" i="1"/>
  <c r="DA96" i="1" s="1"/>
  <c r="BB96" i="1"/>
  <c r="CZ96" i="1" s="1"/>
  <c r="BA96" i="1"/>
  <c r="CY96" i="1" s="1"/>
  <c r="AY96" i="1"/>
  <c r="CW96" i="1" s="1"/>
  <c r="AX96" i="1"/>
  <c r="CV96" i="1" s="1"/>
  <c r="AW96" i="1"/>
  <c r="CU96" i="1" s="1"/>
  <c r="AV96" i="1"/>
  <c r="CT96" i="1" s="1"/>
  <c r="AU96" i="1"/>
  <c r="CS96" i="1" s="1"/>
  <c r="AT96" i="1"/>
  <c r="CR96" i="1" s="1"/>
  <c r="AS96" i="1"/>
  <c r="CQ96" i="1" s="1"/>
  <c r="AR96" i="1"/>
  <c r="J96" i="1"/>
  <c r="DO95" i="1"/>
  <c r="EJ95" i="1" s="1"/>
  <c r="CC95" i="1"/>
  <c r="CB95" i="1"/>
  <c r="CA95" i="1"/>
  <c r="BZ95" i="1"/>
  <c r="BY95" i="1"/>
  <c r="BW95" i="1"/>
  <c r="BV95" i="1"/>
  <c r="BU95" i="1"/>
  <c r="BT95" i="1"/>
  <c r="BS95" i="1"/>
  <c r="BR95" i="1"/>
  <c r="BQ95" i="1"/>
  <c r="BD95" i="1"/>
  <c r="DB95" i="1" s="1"/>
  <c r="BC95" i="1"/>
  <c r="DA95" i="1" s="1"/>
  <c r="BB95" i="1"/>
  <c r="CZ95" i="1" s="1"/>
  <c r="BA95" i="1"/>
  <c r="CY95" i="1" s="1"/>
  <c r="AZ95" i="1"/>
  <c r="CX95" i="1" s="1"/>
  <c r="AX95" i="1"/>
  <c r="CV95" i="1" s="1"/>
  <c r="AW95" i="1"/>
  <c r="CU95" i="1" s="1"/>
  <c r="AV95" i="1"/>
  <c r="CT95" i="1" s="1"/>
  <c r="AU95" i="1"/>
  <c r="CS95" i="1" s="1"/>
  <c r="AT95" i="1"/>
  <c r="CR95" i="1" s="1"/>
  <c r="AS95" i="1"/>
  <c r="CQ95" i="1" s="1"/>
  <c r="AR95" i="1"/>
  <c r="CP95" i="1" s="1"/>
  <c r="J95" i="1"/>
  <c r="DO94" i="1"/>
  <c r="EJ94" i="1" s="1"/>
  <c r="CC94" i="1"/>
  <c r="CB94" i="1"/>
  <c r="CA94" i="1"/>
  <c r="BZ94" i="1"/>
  <c r="BY94" i="1"/>
  <c r="BX94" i="1"/>
  <c r="BV94" i="1"/>
  <c r="BU94" i="1"/>
  <c r="BT94" i="1"/>
  <c r="BS94" i="1"/>
  <c r="BR94" i="1"/>
  <c r="BQ94" i="1"/>
  <c r="BD94" i="1"/>
  <c r="DB94" i="1" s="1"/>
  <c r="BC94" i="1"/>
  <c r="BB94" i="1"/>
  <c r="CZ94" i="1" s="1"/>
  <c r="BA94" i="1"/>
  <c r="CY94" i="1" s="1"/>
  <c r="AZ94" i="1"/>
  <c r="CX94" i="1" s="1"/>
  <c r="AY94" i="1"/>
  <c r="CW94" i="1" s="1"/>
  <c r="AW94" i="1"/>
  <c r="CU94" i="1" s="1"/>
  <c r="AV94" i="1"/>
  <c r="CT94" i="1" s="1"/>
  <c r="AU94" i="1"/>
  <c r="CS94" i="1" s="1"/>
  <c r="AT94" i="1"/>
  <c r="AS94" i="1"/>
  <c r="CQ94" i="1" s="1"/>
  <c r="AR94" i="1"/>
  <c r="CP94" i="1" s="1"/>
  <c r="J94" i="1"/>
  <c r="DO93" i="1"/>
  <c r="EJ93" i="1" s="1"/>
  <c r="CC93" i="1"/>
  <c r="CB93" i="1"/>
  <c r="CA93" i="1"/>
  <c r="BZ93" i="1"/>
  <c r="BY93" i="1"/>
  <c r="BX93" i="1"/>
  <c r="BW93" i="1"/>
  <c r="BU93" i="1"/>
  <c r="BT93" i="1"/>
  <c r="BS93" i="1"/>
  <c r="BR93" i="1"/>
  <c r="BQ93" i="1"/>
  <c r="BD93" i="1"/>
  <c r="DB93" i="1" s="1"/>
  <c r="BC93" i="1"/>
  <c r="DA93" i="1" s="1"/>
  <c r="BB93" i="1"/>
  <c r="CZ93" i="1" s="1"/>
  <c r="BA93" i="1"/>
  <c r="AZ93" i="1"/>
  <c r="CX93" i="1" s="1"/>
  <c r="AY93" i="1"/>
  <c r="CW93" i="1" s="1"/>
  <c r="AX93" i="1"/>
  <c r="CV93" i="1" s="1"/>
  <c r="AV93" i="1"/>
  <c r="AU93" i="1"/>
  <c r="CS93" i="1" s="1"/>
  <c r="AT93" i="1"/>
  <c r="CR93" i="1" s="1"/>
  <c r="AS93" i="1"/>
  <c r="CQ93" i="1" s="1"/>
  <c r="AR93" i="1"/>
  <c r="J93" i="1"/>
  <c r="DO92" i="1"/>
  <c r="EJ92" i="1" s="1"/>
  <c r="CC92" i="1"/>
  <c r="CB92" i="1"/>
  <c r="CA92" i="1"/>
  <c r="BZ92" i="1"/>
  <c r="BY92" i="1"/>
  <c r="BX92" i="1"/>
  <c r="BW92" i="1"/>
  <c r="BV92" i="1"/>
  <c r="BT92" i="1"/>
  <c r="BS92" i="1"/>
  <c r="BR92" i="1"/>
  <c r="BQ92" i="1"/>
  <c r="BD92" i="1"/>
  <c r="BC92" i="1"/>
  <c r="DA92" i="1" s="1"/>
  <c r="BB92" i="1"/>
  <c r="CZ92" i="1" s="1"/>
  <c r="BA92" i="1"/>
  <c r="CY92" i="1" s="1"/>
  <c r="AZ92" i="1"/>
  <c r="CX92" i="1" s="1"/>
  <c r="AY92" i="1"/>
  <c r="CW92" i="1" s="1"/>
  <c r="AX92" i="1"/>
  <c r="CV92" i="1" s="1"/>
  <c r="AW92" i="1"/>
  <c r="CU92" i="1" s="1"/>
  <c r="AU92" i="1"/>
  <c r="CS92" i="1" s="1"/>
  <c r="AT92" i="1"/>
  <c r="CR92" i="1" s="1"/>
  <c r="AS92" i="1"/>
  <c r="CQ92" i="1" s="1"/>
  <c r="AR92" i="1"/>
  <c r="J92" i="1"/>
  <c r="DO91" i="1"/>
  <c r="EJ91" i="1" s="1"/>
  <c r="CC91" i="1"/>
  <c r="CB91" i="1"/>
  <c r="CA91" i="1"/>
  <c r="BZ91" i="1"/>
  <c r="BY91" i="1"/>
  <c r="BX91" i="1"/>
  <c r="BW91" i="1"/>
  <c r="BV91" i="1"/>
  <c r="BU91" i="1"/>
  <c r="BS91" i="1"/>
  <c r="BR91" i="1"/>
  <c r="BQ91" i="1"/>
  <c r="BD91" i="1"/>
  <c r="DB91" i="1" s="1"/>
  <c r="BC91" i="1"/>
  <c r="DA91" i="1" s="1"/>
  <c r="BB91" i="1"/>
  <c r="CZ91" i="1" s="1"/>
  <c r="BA91" i="1"/>
  <c r="CY91" i="1" s="1"/>
  <c r="AZ91" i="1"/>
  <c r="CX91" i="1" s="1"/>
  <c r="AY91" i="1"/>
  <c r="CW91" i="1" s="1"/>
  <c r="AX91" i="1"/>
  <c r="CV91" i="1" s="1"/>
  <c r="AW91" i="1"/>
  <c r="CU91" i="1" s="1"/>
  <c r="AV91" i="1"/>
  <c r="CT91" i="1" s="1"/>
  <c r="AT91" i="1"/>
  <c r="CR91" i="1" s="1"/>
  <c r="AS91" i="1"/>
  <c r="CQ91" i="1" s="1"/>
  <c r="AR91" i="1"/>
  <c r="J91" i="1"/>
  <c r="DO90" i="1"/>
  <c r="EJ90" i="1" s="1"/>
  <c r="CC90" i="1"/>
  <c r="CB90" i="1"/>
  <c r="CA90" i="1"/>
  <c r="BZ90" i="1"/>
  <c r="BY90" i="1"/>
  <c r="BX90" i="1"/>
  <c r="BW90" i="1"/>
  <c r="BV90" i="1"/>
  <c r="BU90" i="1"/>
  <c r="BT90" i="1"/>
  <c r="BR90" i="1"/>
  <c r="BQ90" i="1"/>
  <c r="BD90" i="1"/>
  <c r="DB90" i="1" s="1"/>
  <c r="BC90" i="1"/>
  <c r="DA90" i="1" s="1"/>
  <c r="BB90" i="1"/>
  <c r="BA90" i="1"/>
  <c r="CY90" i="1" s="1"/>
  <c r="AZ90" i="1"/>
  <c r="CX90" i="1" s="1"/>
  <c r="AY90" i="1"/>
  <c r="CW90" i="1" s="1"/>
  <c r="AX90" i="1"/>
  <c r="CV90" i="1" s="1"/>
  <c r="AW90" i="1"/>
  <c r="CU90" i="1" s="1"/>
  <c r="AV90" i="1"/>
  <c r="CT90" i="1" s="1"/>
  <c r="AU90" i="1"/>
  <c r="CS90" i="1" s="1"/>
  <c r="AS90" i="1"/>
  <c r="CQ90" i="1" s="1"/>
  <c r="AR90" i="1"/>
  <c r="J90" i="1"/>
  <c r="DO89" i="1"/>
  <c r="EJ89" i="1" s="1"/>
  <c r="CC89" i="1"/>
  <c r="CB89" i="1"/>
  <c r="CA89" i="1"/>
  <c r="BZ89" i="1"/>
  <c r="BY89" i="1"/>
  <c r="BX89" i="1"/>
  <c r="BW89" i="1"/>
  <c r="BV89" i="1"/>
  <c r="BU89" i="1"/>
  <c r="BT89" i="1"/>
  <c r="BS89" i="1"/>
  <c r="BQ89" i="1"/>
  <c r="BD89" i="1"/>
  <c r="DB89" i="1" s="1"/>
  <c r="BC89" i="1"/>
  <c r="DA89" i="1" s="1"/>
  <c r="BB89" i="1"/>
  <c r="CZ89" i="1" s="1"/>
  <c r="BA89" i="1"/>
  <c r="CY89" i="1" s="1"/>
  <c r="AZ89" i="1"/>
  <c r="CX89" i="1" s="1"/>
  <c r="AY89" i="1"/>
  <c r="CW89" i="1" s="1"/>
  <c r="AX89" i="1"/>
  <c r="CV89" i="1" s="1"/>
  <c r="AW89" i="1"/>
  <c r="CU89" i="1" s="1"/>
  <c r="AV89" i="1"/>
  <c r="CT89" i="1" s="1"/>
  <c r="AU89" i="1"/>
  <c r="CS89" i="1" s="1"/>
  <c r="AT89" i="1"/>
  <c r="CR89" i="1" s="1"/>
  <c r="AR89" i="1"/>
  <c r="ES232" i="1" s="1"/>
  <c r="J89" i="1"/>
  <c r="DO88" i="1"/>
  <c r="EJ88" i="1" s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D88" i="1"/>
  <c r="BC88" i="1"/>
  <c r="ES243" i="1" s="1"/>
  <c r="BB88" i="1"/>
  <c r="BA88" i="1"/>
  <c r="AZ88" i="1"/>
  <c r="AY88" i="1"/>
  <c r="ES239" i="1" s="1"/>
  <c r="AX88" i="1"/>
  <c r="AW88" i="1"/>
  <c r="AV88" i="1"/>
  <c r="AU88" i="1"/>
  <c r="ES235" i="1" s="1"/>
  <c r="AT88" i="1"/>
  <c r="AS88" i="1"/>
  <c r="ES233" i="1" s="1"/>
  <c r="J88" i="1"/>
  <c r="DA94" i="1" l="1"/>
  <c r="CP96" i="1"/>
  <c r="CT93" i="1"/>
  <c r="CY93" i="1"/>
  <c r="ER239" i="1"/>
  <c r="EC239" i="1"/>
  <c r="EU239" i="1" s="1"/>
  <c r="CZ100" i="1"/>
  <c r="DB88" i="1"/>
  <c r="ES244" i="1"/>
  <c r="ER243" i="1"/>
  <c r="EC243" i="1"/>
  <c r="EU243" i="1" s="1"/>
  <c r="ES240" i="1"/>
  <c r="EC244" i="1"/>
  <c r="EU244" i="1" s="1"/>
  <c r="ER244" i="1"/>
  <c r="ES241" i="1"/>
  <c r="ER235" i="1"/>
  <c r="EC235" i="1"/>
  <c r="EU235" i="1" s="1"/>
  <c r="ER232" i="1"/>
  <c r="EC232" i="1"/>
  <c r="EU232" i="1" s="1"/>
  <c r="ES236" i="1"/>
  <c r="ES237" i="1"/>
  <c r="ER233" i="1"/>
  <c r="EC233" i="1"/>
  <c r="EU233" i="1" s="1"/>
  <c r="ES234" i="1"/>
  <c r="ES238" i="1"/>
  <c r="ES242" i="1"/>
  <c r="CV100" i="1"/>
  <c r="CX88" i="1"/>
  <c r="DT96" i="1" s="1"/>
  <c r="ES182" i="1"/>
  <c r="ER178" i="1"/>
  <c r="CU88" i="1"/>
  <c r="DV93" i="1" s="1"/>
  <c r="ES179" i="1"/>
  <c r="CR88" i="1"/>
  <c r="ES176" i="1"/>
  <c r="CV88" i="1"/>
  <c r="DU94" i="1" s="1"/>
  <c r="ES180" i="1"/>
  <c r="CZ88" i="1"/>
  <c r="ES184" i="1"/>
  <c r="CT88" i="1"/>
  <c r="ES178" i="1"/>
  <c r="ER182" i="1"/>
  <c r="ES175" i="1"/>
  <c r="CY88" i="1"/>
  <c r="ES183" i="1"/>
  <c r="ER179" i="1"/>
  <c r="CS88" i="1"/>
  <c r="ES177" i="1"/>
  <c r="CW88" i="1"/>
  <c r="ES181" i="1"/>
  <c r="ES185" i="1"/>
  <c r="ES174" i="1"/>
  <c r="EL92" i="1"/>
  <c r="EL94" i="1"/>
  <c r="EK100" i="1"/>
  <c r="EG90" i="1"/>
  <c r="EL96" i="1"/>
  <c r="EK93" i="1"/>
  <c r="EK97" i="1"/>
  <c r="EK91" i="1"/>
  <c r="EK95" i="1"/>
  <c r="EL100" i="1"/>
  <c r="CZ90" i="1"/>
  <c r="CW100" i="1"/>
  <c r="EA97" i="1"/>
  <c r="ES97" i="1" s="1"/>
  <c r="EA95" i="1"/>
  <c r="ES95" i="1" s="1"/>
  <c r="DZ91" i="1"/>
  <c r="EA91" i="1"/>
  <c r="ES91" i="1" s="1"/>
  <c r="DZ90" i="1"/>
  <c r="EA90" i="1"/>
  <c r="ES90" i="1" s="1"/>
  <c r="EA96" i="1"/>
  <c r="ES96" i="1" s="1"/>
  <c r="DZ89" i="1"/>
  <c r="EA89" i="1"/>
  <c r="ES89" i="1" s="1"/>
  <c r="DZ94" i="1"/>
  <c r="EA94" i="1"/>
  <c r="ES94" i="1" s="1"/>
  <c r="EK88" i="1"/>
  <c r="EL91" i="1"/>
  <c r="EL93" i="1"/>
  <c r="EL95" i="1"/>
  <c r="EL97" i="1"/>
  <c r="EL88" i="1"/>
  <c r="EK92" i="1"/>
  <c r="EK94" i="1"/>
  <c r="EK96" i="1"/>
  <c r="EG99" i="1"/>
  <c r="EK99" i="1"/>
  <c r="EG88" i="1"/>
  <c r="EG89" i="1"/>
  <c r="EG91" i="1"/>
  <c r="EG92" i="1"/>
  <c r="EG93" i="1"/>
  <c r="EG94" i="1"/>
  <c r="EG95" i="1"/>
  <c r="EG96" i="1"/>
  <c r="EG97" i="1"/>
  <c r="EG98" i="1"/>
  <c r="EG100" i="1"/>
  <c r="EK90" i="1"/>
  <c r="EH88" i="1"/>
  <c r="EK89" i="1"/>
  <c r="EH91" i="1"/>
  <c r="EH92" i="1"/>
  <c r="EH93" i="1"/>
  <c r="EH94" i="1"/>
  <c r="EH95" i="1"/>
  <c r="EH96" i="1"/>
  <c r="EH97" i="1"/>
  <c r="EK98" i="1"/>
  <c r="EH100" i="1"/>
  <c r="J101" i="1"/>
  <c r="EH89" i="1"/>
  <c r="EH90" i="1"/>
  <c r="EH98" i="1"/>
  <c r="EH99" i="1"/>
  <c r="EE88" i="1"/>
  <c r="EI88" i="1"/>
  <c r="EE89" i="1"/>
  <c r="EI89" i="1"/>
  <c r="EE90" i="1"/>
  <c r="EI90" i="1"/>
  <c r="EE91" i="1"/>
  <c r="EI91" i="1"/>
  <c r="EE92" i="1"/>
  <c r="EI92" i="1"/>
  <c r="EE93" i="1"/>
  <c r="EI93" i="1"/>
  <c r="EE94" i="1"/>
  <c r="EI94" i="1"/>
  <c r="EE95" i="1"/>
  <c r="EI95" i="1"/>
  <c r="EE96" i="1"/>
  <c r="EI96" i="1"/>
  <c r="EE97" i="1"/>
  <c r="EI97" i="1"/>
  <c r="EE98" i="1"/>
  <c r="EI98" i="1"/>
  <c r="EE99" i="1"/>
  <c r="EI99" i="1"/>
  <c r="EE100" i="1"/>
  <c r="EI100" i="1"/>
  <c r="EL89" i="1"/>
  <c r="EL90" i="1"/>
  <c r="EL98" i="1"/>
  <c r="EL99" i="1"/>
  <c r="EF88" i="1"/>
  <c r="EF89" i="1"/>
  <c r="EF90" i="1"/>
  <c r="EF91" i="1"/>
  <c r="EF92" i="1"/>
  <c r="EF93" i="1"/>
  <c r="EF94" i="1"/>
  <c r="EF95" i="1"/>
  <c r="EF96" i="1"/>
  <c r="EF97" i="1"/>
  <c r="EF98" i="1"/>
  <c r="EF99" i="1"/>
  <c r="EF100" i="1"/>
  <c r="DZ96" i="1"/>
  <c r="EA100" i="1"/>
  <c r="ES100" i="1" s="1"/>
  <c r="EA99" i="1"/>
  <c r="DZ99" i="1"/>
  <c r="EA92" i="1"/>
  <c r="ES92" i="1" s="1"/>
  <c r="DZ95" i="1"/>
  <c r="DZ100" i="1"/>
  <c r="DZ97" i="1"/>
  <c r="CT98" i="1"/>
  <c r="DZ98" i="1"/>
  <c r="EA98" i="1"/>
  <c r="ES98" i="1" s="1"/>
  <c r="DZ93" i="1"/>
  <c r="EA93" i="1"/>
  <c r="DB92" i="1"/>
  <c r="DZ92" i="1"/>
  <c r="DA88" i="1"/>
  <c r="DZ88" i="1"/>
  <c r="EA88" i="1"/>
  <c r="ES88" i="1" s="1"/>
  <c r="ES99" i="1"/>
  <c r="CQ88" i="1"/>
  <c r="CP91" i="1"/>
  <c r="DS97" i="1"/>
  <c r="DR97" i="1"/>
  <c r="DQ97" i="1"/>
  <c r="CP92" i="1"/>
  <c r="CP89" i="1"/>
  <c r="CP90" i="1"/>
  <c r="CP93" i="1"/>
  <c r="DS95" i="1"/>
  <c r="DQ95" i="1"/>
  <c r="DR95" i="1"/>
  <c r="CR94" i="1"/>
  <c r="DR94" i="1" s="1"/>
  <c r="CQ100" i="1"/>
  <c r="DS96" i="1"/>
  <c r="DQ96" i="1"/>
  <c r="DR96" i="1"/>
  <c r="CQ98" i="1"/>
  <c r="DR98" i="1" s="1"/>
  <c r="DS99" i="1"/>
  <c r="DR99" i="1"/>
  <c r="DQ99" i="1"/>
  <c r="DT97" i="1" l="1"/>
  <c r="DV95" i="1"/>
  <c r="ER98" i="1"/>
  <c r="DU96" i="1"/>
  <c r="DX96" i="1" s="1"/>
  <c r="EP96" i="1" s="1"/>
  <c r="DV94" i="1"/>
  <c r="DT95" i="1"/>
  <c r="DW95" i="1" s="1"/>
  <c r="EO95" i="1" s="1"/>
  <c r="DV96" i="1"/>
  <c r="DY96" i="1" s="1"/>
  <c r="EQ96" i="1" s="1"/>
  <c r="DU93" i="1"/>
  <c r="DU97" i="1"/>
  <c r="DX97" i="1" s="1"/>
  <c r="EC95" i="1"/>
  <c r="EU95" i="1" s="1"/>
  <c r="DT93" i="1"/>
  <c r="DW242" i="1"/>
  <c r="DY242" i="1"/>
  <c r="EQ242" i="1" s="1"/>
  <c r="DX242" i="1"/>
  <c r="EP242" i="1" s="1"/>
  <c r="DX244" i="1"/>
  <c r="EP244" i="1" s="1"/>
  <c r="DW244" i="1"/>
  <c r="DY244" i="1"/>
  <c r="EQ244" i="1" s="1"/>
  <c r="DY232" i="1"/>
  <c r="EQ232" i="1" s="1"/>
  <c r="DW232" i="1"/>
  <c r="DX232" i="1"/>
  <c r="EP232" i="1" s="1"/>
  <c r="DT98" i="1"/>
  <c r="DW239" i="1"/>
  <c r="DY239" i="1"/>
  <c r="EQ239" i="1" s="1"/>
  <c r="DX239" i="1"/>
  <c r="EP239" i="1" s="1"/>
  <c r="DX240" i="1"/>
  <c r="EP240" i="1" s="1"/>
  <c r="DW240" i="1"/>
  <c r="DY240" i="1"/>
  <c r="EQ240" i="1" s="1"/>
  <c r="ER234" i="1"/>
  <c r="EC234" i="1"/>
  <c r="EU234" i="1" s="1"/>
  <c r="EC241" i="1"/>
  <c r="EU241" i="1" s="1"/>
  <c r="ER241" i="1"/>
  <c r="ER236" i="1"/>
  <c r="EC236" i="1"/>
  <c r="EU236" i="1" s="1"/>
  <c r="DY234" i="1"/>
  <c r="EQ234" i="1" s="1"/>
  <c r="DX234" i="1"/>
  <c r="EP234" i="1" s="1"/>
  <c r="DW234" i="1"/>
  <c r="EC238" i="1"/>
  <c r="EU238" i="1" s="1"/>
  <c r="ER238" i="1"/>
  <c r="DU98" i="1"/>
  <c r="DX98" i="1" s="1"/>
  <c r="EP98" i="1" s="1"/>
  <c r="DW241" i="1"/>
  <c r="DY241" i="1"/>
  <c r="EQ241" i="1" s="1"/>
  <c r="DX241" i="1"/>
  <c r="EP241" i="1" s="1"/>
  <c r="DY236" i="1"/>
  <c r="EQ236" i="1" s="1"/>
  <c r="DX236" i="1"/>
  <c r="EP236" i="1" s="1"/>
  <c r="DW236" i="1"/>
  <c r="DT94" i="1"/>
  <c r="DW238" i="1"/>
  <c r="DY238" i="1"/>
  <c r="EQ238" i="1" s="1"/>
  <c r="DX238" i="1"/>
  <c r="EP238" i="1" s="1"/>
  <c r="DY237" i="1"/>
  <c r="EQ237" i="1" s="1"/>
  <c r="DW237" i="1"/>
  <c r="DX237" i="1"/>
  <c r="EP237" i="1" s="1"/>
  <c r="ER240" i="1"/>
  <c r="EC240" i="1"/>
  <c r="EU240" i="1" s="1"/>
  <c r="DX233" i="1"/>
  <c r="EP233" i="1" s="1"/>
  <c r="DW233" i="1"/>
  <c r="DY233" i="1"/>
  <c r="EQ233" i="1" s="1"/>
  <c r="DW243" i="1"/>
  <c r="DY243" i="1"/>
  <c r="EQ243" i="1" s="1"/>
  <c r="DX243" i="1"/>
  <c r="EP243" i="1" s="1"/>
  <c r="DV98" i="1"/>
  <c r="DT91" i="1"/>
  <c r="DW235" i="1"/>
  <c r="DY235" i="1"/>
  <c r="EQ235" i="1" s="1"/>
  <c r="DX235" i="1"/>
  <c r="EP235" i="1" s="1"/>
  <c r="EC242" i="1"/>
  <c r="EU242" i="1" s="1"/>
  <c r="ER242" i="1"/>
  <c r="EC237" i="1"/>
  <c r="EU237" i="1" s="1"/>
  <c r="ER237" i="1"/>
  <c r="ER96" i="1"/>
  <c r="EC179" i="1"/>
  <c r="EU179" i="1" s="1"/>
  <c r="EC182" i="1"/>
  <c r="EU182" i="1" s="1"/>
  <c r="DW175" i="1"/>
  <c r="DY175" i="1"/>
  <c r="EQ175" i="1" s="1"/>
  <c r="DX175" i="1"/>
  <c r="EP175" i="1" s="1"/>
  <c r="DW185" i="1"/>
  <c r="DY185" i="1"/>
  <c r="EQ185" i="1" s="1"/>
  <c r="DX185" i="1"/>
  <c r="EP185" i="1" s="1"/>
  <c r="EC177" i="1"/>
  <c r="EU177" i="1" s="1"/>
  <c r="ER177" i="1"/>
  <c r="ER180" i="1"/>
  <c r="EC180" i="1"/>
  <c r="EU180" i="1" s="1"/>
  <c r="DX183" i="1"/>
  <c r="EP183" i="1" s="1"/>
  <c r="DW183" i="1"/>
  <c r="DY183" i="1"/>
  <c r="EQ183" i="1" s="1"/>
  <c r="ER176" i="1"/>
  <c r="EC176" i="1"/>
  <c r="EU176" i="1" s="1"/>
  <c r="ER175" i="1"/>
  <c r="EC175" i="1"/>
  <c r="EU175" i="1" s="1"/>
  <c r="DW174" i="1"/>
  <c r="DY174" i="1"/>
  <c r="EQ174" i="1" s="1"/>
  <c r="DX174" i="1"/>
  <c r="EP174" i="1" s="1"/>
  <c r="DV97" i="1"/>
  <c r="DY97" i="1" s="1"/>
  <c r="EQ97" i="1" s="1"/>
  <c r="EC185" i="1"/>
  <c r="EU185" i="1" s="1"/>
  <c r="ER185" i="1"/>
  <c r="DY178" i="1"/>
  <c r="EQ178" i="1" s="1"/>
  <c r="DW178" i="1"/>
  <c r="DX178" i="1"/>
  <c r="EP178" i="1" s="1"/>
  <c r="ER174" i="1"/>
  <c r="EC174" i="1"/>
  <c r="EU174" i="1" s="1"/>
  <c r="EC183" i="1"/>
  <c r="EU183" i="1" s="1"/>
  <c r="ER183" i="1"/>
  <c r="DW177" i="1"/>
  <c r="DY177" i="1"/>
  <c r="EQ177" i="1" s="1"/>
  <c r="DX177" i="1"/>
  <c r="EP177" i="1" s="1"/>
  <c r="DX180" i="1"/>
  <c r="EP180" i="1" s="1"/>
  <c r="DY180" i="1"/>
  <c r="EQ180" i="1" s="1"/>
  <c r="DW180" i="1"/>
  <c r="EC178" i="1"/>
  <c r="EU178" i="1" s="1"/>
  <c r="DU91" i="1"/>
  <c r="DV91" i="1"/>
  <c r="ER181" i="1"/>
  <c r="EC181" i="1"/>
  <c r="EU181" i="1" s="1"/>
  <c r="DX181" i="1"/>
  <c r="EP181" i="1" s="1"/>
  <c r="DY181" i="1"/>
  <c r="EQ181" i="1" s="1"/>
  <c r="DW181" i="1"/>
  <c r="ER184" i="1"/>
  <c r="EC184" i="1"/>
  <c r="EU184" i="1" s="1"/>
  <c r="DY184" i="1"/>
  <c r="EQ184" i="1" s="1"/>
  <c r="DW184" i="1"/>
  <c r="DX184" i="1"/>
  <c r="EP184" i="1" s="1"/>
  <c r="DW176" i="1"/>
  <c r="DY176" i="1"/>
  <c r="EQ176" i="1" s="1"/>
  <c r="DX176" i="1"/>
  <c r="EP176" i="1" s="1"/>
  <c r="DY179" i="1"/>
  <c r="EQ179" i="1" s="1"/>
  <c r="DW179" i="1"/>
  <c r="DX179" i="1"/>
  <c r="EP179" i="1" s="1"/>
  <c r="DY182" i="1"/>
  <c r="EQ182" i="1" s="1"/>
  <c r="DX182" i="1"/>
  <c r="EP182" i="1" s="1"/>
  <c r="DW182" i="1"/>
  <c r="DW96" i="1"/>
  <c r="EO96" i="1" s="1"/>
  <c r="DW97" i="1"/>
  <c r="EO97" i="1" s="1"/>
  <c r="ER99" i="1"/>
  <c r="ER91" i="1"/>
  <c r="DS100" i="1"/>
  <c r="DU95" i="1"/>
  <c r="DX95" i="1" s="1"/>
  <c r="EP95" i="1" s="1"/>
  <c r="DQ100" i="1"/>
  <c r="EC98" i="1"/>
  <c r="EU98" i="1" s="1"/>
  <c r="DY95" i="1"/>
  <c r="EQ95" i="1" s="1"/>
  <c r="EC97" i="1"/>
  <c r="EU97" i="1" s="1"/>
  <c r="EC96" i="1"/>
  <c r="EU96" i="1" s="1"/>
  <c r="EC91" i="1"/>
  <c r="EU91" i="1" s="1"/>
  <c r="ER100" i="1"/>
  <c r="ER94" i="1"/>
  <c r="EC99" i="1"/>
  <c r="EU99" i="1" s="1"/>
  <c r="ER97" i="1"/>
  <c r="ER95" i="1"/>
  <c r="EC94" i="1"/>
  <c r="EU94" i="1" s="1"/>
  <c r="DU88" i="1"/>
  <c r="DT88" i="1"/>
  <c r="ER88" i="1"/>
  <c r="DQ98" i="1"/>
  <c r="DT89" i="1"/>
  <c r="DU89" i="1"/>
  <c r="DV89" i="1"/>
  <c r="DR100" i="1"/>
  <c r="DX94" i="1"/>
  <c r="EP94" i="1" s="1"/>
  <c r="DT90" i="1"/>
  <c r="DV88" i="1"/>
  <c r="DS98" i="1"/>
  <c r="DV90" i="1"/>
  <c r="DU90" i="1"/>
  <c r="EC88" i="1"/>
  <c r="EU88" i="1" s="1"/>
  <c r="DU92" i="1"/>
  <c r="DT92" i="1"/>
  <c r="DV92" i="1"/>
  <c r="DV100" i="1"/>
  <c r="DU100" i="1"/>
  <c r="DT100" i="1"/>
  <c r="DV99" i="1"/>
  <c r="DY99" i="1" s="1"/>
  <c r="EQ99" i="1" s="1"/>
  <c r="DU99" i="1"/>
  <c r="DX99" i="1" s="1"/>
  <c r="EP99" i="1" s="1"/>
  <c r="DT99" i="1"/>
  <c r="DW99" i="1" s="1"/>
  <c r="DR90" i="1"/>
  <c r="DS90" i="1"/>
  <c r="DQ90" i="1"/>
  <c r="DR88" i="1"/>
  <c r="DS88" i="1"/>
  <c r="DQ88" i="1"/>
  <c r="DR93" i="1"/>
  <c r="DQ93" i="1"/>
  <c r="DS93" i="1"/>
  <c r="DY93" i="1" s="1"/>
  <c r="EQ93" i="1" s="1"/>
  <c r="ER90" i="1"/>
  <c r="EC90" i="1"/>
  <c r="EU90" i="1" s="1"/>
  <c r="DR89" i="1"/>
  <c r="DS89" i="1"/>
  <c r="DQ89" i="1"/>
  <c r="ES93" i="1"/>
  <c r="ER89" i="1"/>
  <c r="EC89" i="1"/>
  <c r="EU89" i="1" s="1"/>
  <c r="DQ94" i="1"/>
  <c r="DR92" i="1"/>
  <c r="DS92" i="1"/>
  <c r="DQ92" i="1"/>
  <c r="EC100" i="1"/>
  <c r="EU100" i="1" s="1"/>
  <c r="ER93" i="1"/>
  <c r="EC93" i="1"/>
  <c r="EU93" i="1" s="1"/>
  <c r="DS94" i="1"/>
  <c r="ER92" i="1"/>
  <c r="EC92" i="1"/>
  <c r="EU92" i="1" s="1"/>
  <c r="DR91" i="1"/>
  <c r="DQ91" i="1"/>
  <c r="DW91" i="1" s="1"/>
  <c r="DS91" i="1"/>
  <c r="DW93" i="1" l="1"/>
  <c r="DX93" i="1"/>
  <c r="EP93" i="1" s="1"/>
  <c r="DY94" i="1"/>
  <c r="EQ94" i="1" s="1"/>
  <c r="DX91" i="1"/>
  <c r="EP91" i="1" s="1"/>
  <c r="DW94" i="1"/>
  <c r="EB94" i="1" s="1"/>
  <c r="ET94" i="1" s="1"/>
  <c r="DY98" i="1"/>
  <c r="DW98" i="1"/>
  <c r="EO98" i="1" s="1"/>
  <c r="EB238" i="1"/>
  <c r="ET238" i="1" s="1"/>
  <c r="DP238" i="1"/>
  <c r="EN238" i="1" s="1"/>
  <c r="EO238" i="1"/>
  <c r="EO232" i="1"/>
  <c r="EB232" i="1"/>
  <c r="ET232" i="1" s="1"/>
  <c r="DP232" i="1"/>
  <c r="EN232" i="1" s="1"/>
  <c r="DY91" i="1"/>
  <c r="EQ91" i="1" s="1"/>
  <c r="EB243" i="1"/>
  <c r="ET243" i="1" s="1"/>
  <c r="DP243" i="1"/>
  <c r="EN243" i="1" s="1"/>
  <c r="EO243" i="1"/>
  <c r="EO240" i="1"/>
  <c r="DP240" i="1"/>
  <c r="EN240" i="1" s="1"/>
  <c r="EB240" i="1"/>
  <c r="ET240" i="1" s="1"/>
  <c r="EO239" i="1"/>
  <c r="EB239" i="1"/>
  <c r="ET239" i="1" s="1"/>
  <c r="DP239" i="1"/>
  <c r="EN239" i="1" s="1"/>
  <c r="EO237" i="1"/>
  <c r="EB237" i="1"/>
  <c r="ET237" i="1" s="1"/>
  <c r="DP237" i="1"/>
  <c r="EN237" i="1" s="1"/>
  <c r="EO236" i="1"/>
  <c r="DP236" i="1"/>
  <c r="EN236" i="1" s="1"/>
  <c r="EB236" i="1"/>
  <c r="ET236" i="1" s="1"/>
  <c r="DP235" i="1"/>
  <c r="EN235" i="1" s="1"/>
  <c r="EB235" i="1"/>
  <c r="ET235" i="1" s="1"/>
  <c r="EO235" i="1"/>
  <c r="EO233" i="1"/>
  <c r="EB233" i="1"/>
  <c r="ET233" i="1" s="1"/>
  <c r="DP233" i="1"/>
  <c r="EN233" i="1" s="1"/>
  <c r="DP241" i="1"/>
  <c r="EN241" i="1" s="1"/>
  <c r="EO241" i="1"/>
  <c r="EB241" i="1"/>
  <c r="ET241" i="1" s="1"/>
  <c r="DP234" i="1"/>
  <c r="EN234" i="1" s="1"/>
  <c r="EB234" i="1"/>
  <c r="ET234" i="1" s="1"/>
  <c r="EO234" i="1"/>
  <c r="EO244" i="1"/>
  <c r="DP244" i="1"/>
  <c r="EN244" i="1" s="1"/>
  <c r="EB244" i="1"/>
  <c r="ET244" i="1" s="1"/>
  <c r="EB242" i="1"/>
  <c r="ET242" i="1" s="1"/>
  <c r="DP242" i="1"/>
  <c r="EN242" i="1" s="1"/>
  <c r="EO242" i="1"/>
  <c r="EB180" i="1"/>
  <c r="ET180" i="1" s="1"/>
  <c r="EB176" i="1"/>
  <c r="ET176" i="1" s="1"/>
  <c r="DP181" i="1"/>
  <c r="EN181" i="1" s="1"/>
  <c r="EB181" i="1"/>
  <c r="ET181" i="1" s="1"/>
  <c r="EO181" i="1"/>
  <c r="EB185" i="1"/>
  <c r="ET185" i="1" s="1"/>
  <c r="DP185" i="1"/>
  <c r="EN185" i="1" s="1"/>
  <c r="EO185" i="1"/>
  <c r="DY100" i="1"/>
  <c r="EQ100" i="1" s="1"/>
  <c r="EB97" i="1"/>
  <c r="ET97" i="1" s="1"/>
  <c r="EO182" i="1"/>
  <c r="EB182" i="1"/>
  <c r="ET182" i="1" s="1"/>
  <c r="DP182" i="1"/>
  <c r="EN182" i="1" s="1"/>
  <c r="DP179" i="1"/>
  <c r="EN179" i="1" s="1"/>
  <c r="EO179" i="1"/>
  <c r="EB179" i="1"/>
  <c r="ET179" i="1" s="1"/>
  <c r="EO176" i="1"/>
  <c r="DP176" i="1"/>
  <c r="EN176" i="1" s="1"/>
  <c r="EO174" i="1"/>
  <c r="EB174" i="1"/>
  <c r="ET174" i="1" s="1"/>
  <c r="DP174" i="1"/>
  <c r="EN174" i="1" s="1"/>
  <c r="EB184" i="1"/>
  <c r="ET184" i="1" s="1"/>
  <c r="EO184" i="1"/>
  <c r="DP184" i="1"/>
  <c r="EN184" i="1" s="1"/>
  <c r="DP180" i="1"/>
  <c r="EN180" i="1" s="1"/>
  <c r="EO180" i="1"/>
  <c r="EB183" i="1"/>
  <c r="ET183" i="1" s="1"/>
  <c r="DP183" i="1"/>
  <c r="EN183" i="1" s="1"/>
  <c r="EO183" i="1"/>
  <c r="DP177" i="1"/>
  <c r="EN177" i="1" s="1"/>
  <c r="EO177" i="1"/>
  <c r="EB177" i="1"/>
  <c r="ET177" i="1" s="1"/>
  <c r="EB178" i="1"/>
  <c r="ET178" i="1" s="1"/>
  <c r="DP178" i="1"/>
  <c r="EN178" i="1" s="1"/>
  <c r="EO178" i="1"/>
  <c r="EB175" i="1"/>
  <c r="ET175" i="1" s="1"/>
  <c r="DP175" i="1"/>
  <c r="EN175" i="1" s="1"/>
  <c r="EO175" i="1"/>
  <c r="DW100" i="1"/>
  <c r="EO100" i="1" s="1"/>
  <c r="EP97" i="1"/>
  <c r="DP97" i="1"/>
  <c r="EN97" i="1" s="1"/>
  <c r="EB95" i="1"/>
  <c r="ET95" i="1" s="1"/>
  <c r="DP95" i="1"/>
  <c r="EN95" i="1" s="1"/>
  <c r="DX92" i="1"/>
  <c r="EP92" i="1" s="1"/>
  <c r="DW92" i="1"/>
  <c r="EO92" i="1" s="1"/>
  <c r="DY90" i="1"/>
  <c r="EQ90" i="1" s="1"/>
  <c r="DX100" i="1"/>
  <c r="EP100" i="1" s="1"/>
  <c r="EB96" i="1"/>
  <c r="ET96" i="1" s="1"/>
  <c r="DP96" i="1"/>
  <c r="EN96" i="1" s="1"/>
  <c r="DY89" i="1"/>
  <c r="EQ89" i="1" s="1"/>
  <c r="DX89" i="1"/>
  <c r="EP89" i="1" s="1"/>
  <c r="DW89" i="1"/>
  <c r="DX88" i="1"/>
  <c r="EP88" i="1" s="1"/>
  <c r="DW88" i="1"/>
  <c r="EO88" i="1" s="1"/>
  <c r="DY92" i="1"/>
  <c r="EQ92" i="1" s="1"/>
  <c r="DX90" i="1"/>
  <c r="EP90" i="1" s="1"/>
  <c r="DY88" i="1"/>
  <c r="EQ88" i="1" s="1"/>
  <c r="DW90" i="1"/>
  <c r="EO90" i="1" s="1"/>
  <c r="EO99" i="1"/>
  <c r="EB99" i="1"/>
  <c r="ET99" i="1" s="1"/>
  <c r="DP99" i="1"/>
  <c r="EN99" i="1" s="1"/>
  <c r="EO91" i="1"/>
  <c r="EB93" i="1"/>
  <c r="ET93" i="1" s="1"/>
  <c r="DP93" i="1"/>
  <c r="EN93" i="1" s="1"/>
  <c r="EO93" i="1"/>
  <c r="EB98" i="1" l="1"/>
  <c r="ET98" i="1" s="1"/>
  <c r="EB91" i="1"/>
  <c r="ET91" i="1" s="1"/>
  <c r="DP98" i="1"/>
  <c r="EN98" i="1" s="1"/>
  <c r="DP94" i="1"/>
  <c r="EN94" i="1" s="1"/>
  <c r="EO94" i="1"/>
  <c r="EQ98" i="1"/>
  <c r="DP91" i="1"/>
  <c r="EN91" i="1" s="1"/>
  <c r="EW91" i="1" s="1"/>
  <c r="EX97" i="1"/>
  <c r="EX242" i="1"/>
  <c r="EZ242" i="1"/>
  <c r="FA242" i="1"/>
  <c r="EY242" i="1"/>
  <c r="FD242" i="1"/>
  <c r="EW242" i="1"/>
  <c r="FC242" i="1"/>
  <c r="FB242" i="1"/>
  <c r="FA235" i="1"/>
  <c r="EZ235" i="1"/>
  <c r="EW235" i="1"/>
  <c r="FC235" i="1"/>
  <c r="EX235" i="1"/>
  <c r="FB235" i="1"/>
  <c r="EY235" i="1"/>
  <c r="FD235" i="1"/>
  <c r="FA97" i="1"/>
  <c r="FC237" i="1"/>
  <c r="FA237" i="1"/>
  <c r="EY237" i="1"/>
  <c r="EW237" i="1"/>
  <c r="EX237" i="1"/>
  <c r="FB237" i="1"/>
  <c r="EZ237" i="1"/>
  <c r="FD237" i="1"/>
  <c r="FA241" i="1"/>
  <c r="FC241" i="1"/>
  <c r="EW241" i="1"/>
  <c r="EY241" i="1"/>
  <c r="EX241" i="1"/>
  <c r="FB241" i="1"/>
  <c r="FD241" i="1"/>
  <c r="EZ241" i="1"/>
  <c r="EY236" i="1"/>
  <c r="EW236" i="1"/>
  <c r="FB236" i="1"/>
  <c r="FD236" i="1"/>
  <c r="FA236" i="1"/>
  <c r="EX236" i="1"/>
  <c r="EZ236" i="1"/>
  <c r="FC236" i="1"/>
  <c r="EX243" i="1"/>
  <c r="EZ243" i="1"/>
  <c r="FA243" i="1"/>
  <c r="FC243" i="1"/>
  <c r="FD243" i="1"/>
  <c r="EW243" i="1"/>
  <c r="EY243" i="1"/>
  <c r="FB243" i="1"/>
  <c r="EX232" i="1"/>
  <c r="FC232" i="1"/>
  <c r="FA232" i="1"/>
  <c r="EY232" i="1"/>
  <c r="FD232" i="1"/>
  <c r="EW232" i="1"/>
  <c r="EZ232" i="1"/>
  <c r="FB232" i="1"/>
  <c r="FA238" i="1"/>
  <c r="EY238" i="1"/>
  <c r="EW238" i="1"/>
  <c r="FC238" i="1"/>
  <c r="FB238" i="1"/>
  <c r="FD238" i="1"/>
  <c r="EX238" i="1"/>
  <c r="EZ238" i="1"/>
  <c r="EZ97" i="1"/>
  <c r="EX244" i="1"/>
  <c r="EZ244" i="1"/>
  <c r="FA244" i="1"/>
  <c r="FC244" i="1"/>
  <c r="FD244" i="1"/>
  <c r="EW244" i="1"/>
  <c r="EY244" i="1"/>
  <c r="FB244" i="1"/>
  <c r="FA234" i="1"/>
  <c r="FD234" i="1"/>
  <c r="EW234" i="1"/>
  <c r="FC234" i="1"/>
  <c r="EX234" i="1"/>
  <c r="FB234" i="1"/>
  <c r="EZ234" i="1"/>
  <c r="EY234" i="1"/>
  <c r="EX233" i="1"/>
  <c r="EY233" i="1"/>
  <c r="FA233" i="1"/>
  <c r="FD233" i="1"/>
  <c r="EZ233" i="1"/>
  <c r="EW233" i="1"/>
  <c r="FC233" i="1"/>
  <c r="FB233" i="1"/>
  <c r="EX239" i="1"/>
  <c r="EZ239" i="1"/>
  <c r="FA239" i="1"/>
  <c r="FC239" i="1"/>
  <c r="FD239" i="1"/>
  <c r="EW239" i="1"/>
  <c r="EY239" i="1"/>
  <c r="FB239" i="1"/>
  <c r="EX240" i="1"/>
  <c r="EZ240" i="1"/>
  <c r="FA240" i="1"/>
  <c r="FC240" i="1"/>
  <c r="FD240" i="1"/>
  <c r="EW240" i="1"/>
  <c r="EY240" i="1"/>
  <c r="FB240" i="1"/>
  <c r="FB184" i="1"/>
  <c r="FD184" i="1"/>
  <c r="FC184" i="1"/>
  <c r="EY184" i="1"/>
  <c r="EX184" i="1"/>
  <c r="EZ184" i="1"/>
  <c r="FA184" i="1"/>
  <c r="EW184" i="1"/>
  <c r="FB182" i="1"/>
  <c r="FD182" i="1"/>
  <c r="EY182" i="1"/>
  <c r="FC182" i="1"/>
  <c r="EX182" i="1"/>
  <c r="EZ182" i="1"/>
  <c r="FA182" i="1"/>
  <c r="EW182" i="1"/>
  <c r="FC177" i="1"/>
  <c r="FD177" i="1"/>
  <c r="EZ177" i="1"/>
  <c r="EX177" i="1"/>
  <c r="EY177" i="1"/>
  <c r="FB177" i="1"/>
  <c r="FA177" i="1"/>
  <c r="EW177" i="1"/>
  <c r="EY175" i="1"/>
  <c r="EX175" i="1"/>
  <c r="EW175" i="1"/>
  <c r="EZ175" i="1"/>
  <c r="FA175" i="1"/>
  <c r="FD175" i="1"/>
  <c r="FB175" i="1"/>
  <c r="FC175" i="1"/>
  <c r="FB180" i="1"/>
  <c r="EY180" i="1"/>
  <c r="FC180" i="1"/>
  <c r="FA180" i="1"/>
  <c r="EX180" i="1"/>
  <c r="EW180" i="1"/>
  <c r="FD180" i="1"/>
  <c r="EZ180" i="1"/>
  <c r="FC176" i="1"/>
  <c r="EX176" i="1"/>
  <c r="FB176" i="1"/>
  <c r="EZ176" i="1"/>
  <c r="EY176" i="1"/>
  <c r="FD176" i="1"/>
  <c r="FA176" i="1"/>
  <c r="EW176" i="1"/>
  <c r="FB95" i="1"/>
  <c r="FC178" i="1"/>
  <c r="FB178" i="1"/>
  <c r="EX178" i="1"/>
  <c r="FD178" i="1"/>
  <c r="EY178" i="1"/>
  <c r="EZ178" i="1"/>
  <c r="FA178" i="1"/>
  <c r="EW178" i="1"/>
  <c r="EW183" i="1"/>
  <c r="EY183" i="1"/>
  <c r="EZ183" i="1"/>
  <c r="FC183" i="1"/>
  <c r="FB183" i="1"/>
  <c r="FD183" i="1"/>
  <c r="EX183" i="1"/>
  <c r="FA183" i="1"/>
  <c r="FC174" i="1"/>
  <c r="FB174" i="1"/>
  <c r="EX174" i="1"/>
  <c r="EY174" i="1"/>
  <c r="FD174" i="1"/>
  <c r="FA174" i="1"/>
  <c r="EZ174" i="1"/>
  <c r="EW174" i="1"/>
  <c r="FC179" i="1"/>
  <c r="FA179" i="1"/>
  <c r="FB179" i="1"/>
  <c r="EZ179" i="1"/>
  <c r="EY179" i="1"/>
  <c r="EW179" i="1"/>
  <c r="FD179" i="1"/>
  <c r="EX179" i="1"/>
  <c r="EW185" i="1"/>
  <c r="EY185" i="1"/>
  <c r="EZ185" i="1"/>
  <c r="FC185" i="1"/>
  <c r="FB185" i="1"/>
  <c r="FD185" i="1"/>
  <c r="EX185" i="1"/>
  <c r="FA185" i="1"/>
  <c r="EZ181" i="1"/>
  <c r="FA181" i="1"/>
  <c r="EX181" i="1"/>
  <c r="FD181" i="1"/>
  <c r="FB181" i="1"/>
  <c r="EY181" i="1"/>
  <c r="EW181" i="1"/>
  <c r="FC181" i="1"/>
  <c r="FB97" i="1"/>
  <c r="FD95" i="1"/>
  <c r="FC95" i="1"/>
  <c r="FD97" i="1"/>
  <c r="EY95" i="1"/>
  <c r="FA95" i="1"/>
  <c r="EX95" i="1"/>
  <c r="EY97" i="1"/>
  <c r="EW97" i="1"/>
  <c r="FC97" i="1"/>
  <c r="EZ95" i="1"/>
  <c r="EW96" i="1"/>
  <c r="EW95" i="1"/>
  <c r="FA96" i="1"/>
  <c r="EB92" i="1"/>
  <c r="ET92" i="1" s="1"/>
  <c r="DP100" i="1"/>
  <c r="EN100" i="1" s="1"/>
  <c r="EZ96" i="1"/>
  <c r="FB96" i="1"/>
  <c r="EX96" i="1"/>
  <c r="EB100" i="1"/>
  <c r="ET100" i="1" s="1"/>
  <c r="EY96" i="1"/>
  <c r="FD96" i="1"/>
  <c r="EB88" i="1"/>
  <c r="ET88" i="1" s="1"/>
  <c r="FC96" i="1"/>
  <c r="DP89" i="1"/>
  <c r="EN89" i="1" s="1"/>
  <c r="EB89" i="1"/>
  <c r="ET89" i="1" s="1"/>
  <c r="EO89" i="1"/>
  <c r="EW99" i="1"/>
  <c r="DP88" i="1"/>
  <c r="EN88" i="1" s="1"/>
  <c r="DP92" i="1"/>
  <c r="EN92" i="1" s="1"/>
  <c r="EB90" i="1"/>
  <c r="ET90" i="1" s="1"/>
  <c r="FC99" i="1"/>
  <c r="EZ99" i="1"/>
  <c r="FA99" i="1"/>
  <c r="EX99" i="1"/>
  <c r="DP90" i="1"/>
  <c r="EN90" i="1" s="1"/>
  <c r="FD99" i="1"/>
  <c r="FB99" i="1"/>
  <c r="EY99" i="1"/>
  <c r="FB93" i="1"/>
  <c r="EX93" i="1"/>
  <c r="EZ93" i="1"/>
  <c r="FD93" i="1"/>
  <c r="EY93" i="1"/>
  <c r="FC93" i="1"/>
  <c r="EW93" i="1"/>
  <c r="FA93" i="1"/>
  <c r="EZ94" i="1" l="1"/>
  <c r="FA94" i="1"/>
  <c r="FC94" i="1"/>
  <c r="FD98" i="1"/>
  <c r="EW98" i="1"/>
  <c r="EX94" i="1"/>
  <c r="FD94" i="1"/>
  <c r="EW94" i="1"/>
  <c r="FB94" i="1"/>
  <c r="EX98" i="1"/>
  <c r="EZ98" i="1"/>
  <c r="EY98" i="1"/>
  <c r="EY94" i="1"/>
  <c r="FC98" i="1"/>
  <c r="FC91" i="1"/>
  <c r="FA91" i="1"/>
  <c r="EZ91" i="1"/>
  <c r="EY91" i="1"/>
  <c r="FB91" i="1"/>
  <c r="FD91" i="1"/>
  <c r="FB98" i="1"/>
  <c r="FA98" i="1"/>
  <c r="EX91" i="1"/>
  <c r="FB100" i="1"/>
  <c r="EZ100" i="1"/>
  <c r="EW100" i="1"/>
  <c r="FA100" i="1"/>
  <c r="EZ92" i="1"/>
  <c r="FC100" i="1"/>
  <c r="FC88" i="1"/>
  <c r="FA90" i="1"/>
  <c r="EY100" i="1"/>
  <c r="EX100" i="1"/>
  <c r="FD100" i="1"/>
  <c r="FC92" i="1"/>
  <c r="FB92" i="1"/>
  <c r="EX88" i="1"/>
  <c r="EZ89" i="1"/>
  <c r="FD89" i="1"/>
  <c r="FB89" i="1"/>
  <c r="FC89" i="1"/>
  <c r="EY92" i="1"/>
  <c r="EW92" i="1"/>
  <c r="FA92" i="1"/>
  <c r="FD92" i="1"/>
  <c r="EX92" i="1"/>
  <c r="EW89" i="1"/>
  <c r="EY89" i="1"/>
  <c r="FA89" i="1"/>
  <c r="EX89" i="1"/>
  <c r="FB90" i="1"/>
  <c r="FD88" i="1"/>
  <c r="EW88" i="1"/>
  <c r="FB88" i="1"/>
  <c r="FA88" i="1"/>
  <c r="EY88" i="1"/>
  <c r="EZ88" i="1"/>
  <c r="FD90" i="1"/>
  <c r="EZ90" i="1"/>
  <c r="EX90" i="1"/>
  <c r="EW90" i="1"/>
  <c r="FC90" i="1"/>
  <c r="EY90" i="1"/>
  <c r="H118" i="1" l="1"/>
  <c r="G118" i="1"/>
  <c r="F118" i="1"/>
  <c r="E118" i="1"/>
  <c r="D118" i="1"/>
  <c r="DO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D117" i="1"/>
  <c r="DB117" i="1" s="1"/>
  <c r="BC117" i="1"/>
  <c r="BB117" i="1"/>
  <c r="BA117" i="1"/>
  <c r="AZ117" i="1"/>
  <c r="CX117" i="1" s="1"/>
  <c r="AY117" i="1"/>
  <c r="AX117" i="1"/>
  <c r="AW117" i="1"/>
  <c r="AV117" i="1"/>
  <c r="CT117" i="1" s="1"/>
  <c r="AU117" i="1"/>
  <c r="AT117" i="1"/>
  <c r="AS117" i="1"/>
  <c r="AR117" i="1"/>
  <c r="J117" i="1"/>
  <c r="DO116" i="1"/>
  <c r="CD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E116" i="1"/>
  <c r="DC116" i="1" s="1"/>
  <c r="BC116" i="1"/>
  <c r="BB116" i="1"/>
  <c r="BA116" i="1"/>
  <c r="AZ116" i="1"/>
  <c r="CX116" i="1" s="1"/>
  <c r="AY116" i="1"/>
  <c r="AX116" i="1"/>
  <c r="AW116" i="1"/>
  <c r="AV116" i="1"/>
  <c r="AU116" i="1"/>
  <c r="AT116" i="1"/>
  <c r="AS116" i="1"/>
  <c r="AR116" i="1"/>
  <c r="J116" i="1"/>
  <c r="DO115" i="1"/>
  <c r="CD115" i="1"/>
  <c r="CC115" i="1"/>
  <c r="CA115" i="1"/>
  <c r="BZ115" i="1"/>
  <c r="BY115" i="1"/>
  <c r="BX115" i="1"/>
  <c r="BW115" i="1"/>
  <c r="BV115" i="1"/>
  <c r="BU115" i="1"/>
  <c r="BT115" i="1"/>
  <c r="BS115" i="1"/>
  <c r="BR115" i="1"/>
  <c r="BQ115" i="1"/>
  <c r="BE115" i="1"/>
  <c r="BD115" i="1"/>
  <c r="BB115" i="1"/>
  <c r="BA115" i="1"/>
  <c r="AZ115" i="1"/>
  <c r="AY115" i="1"/>
  <c r="AX115" i="1"/>
  <c r="AW115" i="1"/>
  <c r="AV115" i="1"/>
  <c r="AU115" i="1"/>
  <c r="AT115" i="1"/>
  <c r="AS115" i="1"/>
  <c r="AR115" i="1"/>
  <c r="J115" i="1"/>
  <c r="DO114" i="1"/>
  <c r="CD114" i="1"/>
  <c r="CC114" i="1"/>
  <c r="CB114" i="1"/>
  <c r="BZ114" i="1"/>
  <c r="BY114" i="1"/>
  <c r="BX114" i="1"/>
  <c r="BW114" i="1"/>
  <c r="BV114" i="1"/>
  <c r="BU114" i="1"/>
  <c r="BT114" i="1"/>
  <c r="BS114" i="1"/>
  <c r="BR114" i="1"/>
  <c r="BQ114" i="1"/>
  <c r="BE114" i="1"/>
  <c r="BD114" i="1"/>
  <c r="BC114" i="1"/>
  <c r="BA114" i="1"/>
  <c r="AZ114" i="1"/>
  <c r="CX114" i="1" s="1"/>
  <c r="AY114" i="1"/>
  <c r="AX114" i="1"/>
  <c r="AW114" i="1"/>
  <c r="AV114" i="1"/>
  <c r="AU114" i="1"/>
  <c r="AT114" i="1"/>
  <c r="AS114" i="1"/>
  <c r="AR114" i="1"/>
  <c r="J114" i="1"/>
  <c r="DO113" i="1"/>
  <c r="CD113" i="1"/>
  <c r="CC113" i="1"/>
  <c r="CB113" i="1"/>
  <c r="CA113" i="1"/>
  <c r="BY113" i="1"/>
  <c r="BX113" i="1"/>
  <c r="BW113" i="1"/>
  <c r="BV113" i="1"/>
  <c r="BU113" i="1"/>
  <c r="BT113" i="1"/>
  <c r="BS113" i="1"/>
  <c r="BR113" i="1"/>
  <c r="BQ113" i="1"/>
  <c r="BE113" i="1"/>
  <c r="BD113" i="1"/>
  <c r="BC113" i="1"/>
  <c r="BB113" i="1"/>
  <c r="AZ113" i="1"/>
  <c r="AY113" i="1"/>
  <c r="AX113" i="1"/>
  <c r="AW113" i="1"/>
  <c r="AV113" i="1"/>
  <c r="AU113" i="1"/>
  <c r="AT113" i="1"/>
  <c r="AS113" i="1"/>
  <c r="AR113" i="1"/>
  <c r="J113" i="1"/>
  <c r="DO112" i="1"/>
  <c r="CD112" i="1"/>
  <c r="CC112" i="1"/>
  <c r="CB112" i="1"/>
  <c r="CA112" i="1"/>
  <c r="BZ112" i="1"/>
  <c r="BX112" i="1"/>
  <c r="BW112" i="1"/>
  <c r="BV112" i="1"/>
  <c r="BU112" i="1"/>
  <c r="BT112" i="1"/>
  <c r="BS112" i="1"/>
  <c r="BR112" i="1"/>
  <c r="BQ112" i="1"/>
  <c r="BE112" i="1"/>
  <c r="BD112" i="1"/>
  <c r="BC112" i="1"/>
  <c r="BB112" i="1"/>
  <c r="BA112" i="1"/>
  <c r="AY112" i="1"/>
  <c r="AX112" i="1"/>
  <c r="AW112" i="1"/>
  <c r="AV112" i="1"/>
  <c r="AU112" i="1"/>
  <c r="AT112" i="1"/>
  <c r="AS112" i="1"/>
  <c r="AR112" i="1"/>
  <c r="J112" i="1"/>
  <c r="DO111" i="1"/>
  <c r="CD111" i="1"/>
  <c r="CC111" i="1"/>
  <c r="CB111" i="1"/>
  <c r="CA111" i="1"/>
  <c r="BZ111" i="1"/>
  <c r="BY111" i="1"/>
  <c r="BW111" i="1"/>
  <c r="BV111" i="1"/>
  <c r="BU111" i="1"/>
  <c r="BT111" i="1"/>
  <c r="BS111" i="1"/>
  <c r="BR111" i="1"/>
  <c r="BQ111" i="1"/>
  <c r="BE111" i="1"/>
  <c r="BD111" i="1"/>
  <c r="BC111" i="1"/>
  <c r="BB111" i="1"/>
  <c r="BA111" i="1"/>
  <c r="AZ111" i="1"/>
  <c r="AX111" i="1"/>
  <c r="AW111" i="1"/>
  <c r="AV111" i="1"/>
  <c r="AU111" i="1"/>
  <c r="AT111" i="1"/>
  <c r="AS111" i="1"/>
  <c r="AR111" i="1"/>
  <c r="J111" i="1"/>
  <c r="DO110" i="1"/>
  <c r="CD110" i="1"/>
  <c r="CC110" i="1"/>
  <c r="DB110" i="1" s="1"/>
  <c r="CB110" i="1"/>
  <c r="CA110" i="1"/>
  <c r="BZ110" i="1"/>
  <c r="BY110" i="1"/>
  <c r="BX110" i="1"/>
  <c r="BV110" i="1"/>
  <c r="BU110" i="1"/>
  <c r="BT110" i="1"/>
  <c r="CS110" i="1" s="1"/>
  <c r="BS110" i="1"/>
  <c r="BR110" i="1"/>
  <c r="BQ110" i="1"/>
  <c r="BE110" i="1"/>
  <c r="BD110" i="1"/>
  <c r="BC110" i="1"/>
  <c r="BB110" i="1"/>
  <c r="BA110" i="1"/>
  <c r="AZ110" i="1"/>
  <c r="AY110" i="1"/>
  <c r="AW110" i="1"/>
  <c r="AV110" i="1"/>
  <c r="AU110" i="1"/>
  <c r="AT110" i="1"/>
  <c r="AS110" i="1"/>
  <c r="AR110" i="1"/>
  <c r="J110" i="1"/>
  <c r="DO109" i="1"/>
  <c r="CD109" i="1"/>
  <c r="CC109" i="1"/>
  <c r="CB109" i="1"/>
  <c r="CA109" i="1"/>
  <c r="BZ109" i="1"/>
  <c r="BY109" i="1"/>
  <c r="BX109" i="1"/>
  <c r="BW109" i="1"/>
  <c r="BU109" i="1"/>
  <c r="BT109" i="1"/>
  <c r="BS109" i="1"/>
  <c r="BR109" i="1"/>
  <c r="BQ109" i="1"/>
  <c r="BE109" i="1"/>
  <c r="BD109" i="1"/>
  <c r="BC109" i="1"/>
  <c r="BB109" i="1"/>
  <c r="BA109" i="1"/>
  <c r="AZ109" i="1"/>
  <c r="AY109" i="1"/>
  <c r="AX109" i="1"/>
  <c r="AV109" i="1"/>
  <c r="AU109" i="1"/>
  <c r="AT109" i="1"/>
  <c r="AS109" i="1"/>
  <c r="AR109" i="1"/>
  <c r="J109" i="1"/>
  <c r="DO108" i="1"/>
  <c r="CD108" i="1"/>
  <c r="CC108" i="1"/>
  <c r="CB108" i="1"/>
  <c r="CA108" i="1"/>
  <c r="BZ108" i="1"/>
  <c r="BY108" i="1"/>
  <c r="BX108" i="1"/>
  <c r="BW108" i="1"/>
  <c r="BV108" i="1"/>
  <c r="BT108" i="1"/>
  <c r="BS108" i="1"/>
  <c r="BR108" i="1"/>
  <c r="BQ108" i="1"/>
  <c r="BE108" i="1"/>
  <c r="BD108" i="1"/>
  <c r="BC108" i="1"/>
  <c r="BB108" i="1"/>
  <c r="BA108" i="1"/>
  <c r="AZ108" i="1"/>
  <c r="AY108" i="1"/>
  <c r="AX108" i="1"/>
  <c r="AW108" i="1"/>
  <c r="AU108" i="1"/>
  <c r="AT108" i="1"/>
  <c r="AS108" i="1"/>
  <c r="AR108" i="1"/>
  <c r="J108" i="1"/>
  <c r="DO107" i="1"/>
  <c r="CD107" i="1"/>
  <c r="CC107" i="1"/>
  <c r="CB107" i="1"/>
  <c r="CA107" i="1"/>
  <c r="BZ107" i="1"/>
  <c r="BY107" i="1"/>
  <c r="BX107" i="1"/>
  <c r="BW107" i="1"/>
  <c r="BV107" i="1"/>
  <c r="BU107" i="1"/>
  <c r="BS107" i="1"/>
  <c r="BR107" i="1"/>
  <c r="BQ107" i="1"/>
  <c r="BE107" i="1"/>
  <c r="BD107" i="1"/>
  <c r="BC107" i="1"/>
  <c r="BB107" i="1"/>
  <c r="BA107" i="1"/>
  <c r="AZ107" i="1"/>
  <c r="AY107" i="1"/>
  <c r="AX107" i="1"/>
  <c r="AW107" i="1"/>
  <c r="AV107" i="1"/>
  <c r="AT107" i="1"/>
  <c r="AS107" i="1"/>
  <c r="AR107" i="1"/>
  <c r="J107" i="1"/>
  <c r="DO106" i="1"/>
  <c r="CD106" i="1"/>
  <c r="CC106" i="1"/>
  <c r="CB106" i="1"/>
  <c r="CA106" i="1"/>
  <c r="BZ106" i="1"/>
  <c r="BY106" i="1"/>
  <c r="BX106" i="1"/>
  <c r="BW106" i="1"/>
  <c r="BV106" i="1"/>
  <c r="BU106" i="1"/>
  <c r="BT106" i="1"/>
  <c r="BR106" i="1"/>
  <c r="BQ106" i="1"/>
  <c r="BE106" i="1"/>
  <c r="BD106" i="1"/>
  <c r="BC106" i="1"/>
  <c r="BB106" i="1"/>
  <c r="BA106" i="1"/>
  <c r="AZ106" i="1"/>
  <c r="AY106" i="1"/>
  <c r="AX106" i="1"/>
  <c r="AW106" i="1"/>
  <c r="AV106" i="1"/>
  <c r="AU106" i="1"/>
  <c r="AS106" i="1"/>
  <c r="AR106" i="1"/>
  <c r="J106" i="1"/>
  <c r="DO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Q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R105" i="1"/>
  <c r="ES160" i="1" s="1"/>
  <c r="J105" i="1"/>
  <c r="DO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E104" i="1"/>
  <c r="BD104" i="1"/>
  <c r="BC104" i="1"/>
  <c r="BB104" i="1"/>
  <c r="ES170" i="1" s="1"/>
  <c r="BA104" i="1"/>
  <c r="ES169" i="1" s="1"/>
  <c r="AZ104" i="1"/>
  <c r="ES168" i="1" s="1"/>
  <c r="AY104" i="1"/>
  <c r="ES167" i="1" s="1"/>
  <c r="AX104" i="1"/>
  <c r="ES166" i="1" s="1"/>
  <c r="AW104" i="1"/>
  <c r="ES165" i="1" s="1"/>
  <c r="AV104" i="1"/>
  <c r="AU104" i="1"/>
  <c r="ES163" i="1" s="1"/>
  <c r="AT104" i="1"/>
  <c r="ES162" i="1" s="1"/>
  <c r="AS104" i="1"/>
  <c r="ES161" i="1" s="1"/>
  <c r="J104" i="1"/>
  <c r="DB104" i="1" l="1"/>
  <c r="CX108" i="1"/>
  <c r="DB108" i="1"/>
  <c r="CQ115" i="1"/>
  <c r="CY115" i="1"/>
  <c r="CQ117" i="1"/>
  <c r="CY117" i="1"/>
  <c r="CR114" i="1"/>
  <c r="CV114" i="1"/>
  <c r="DA114" i="1"/>
  <c r="CS116" i="1"/>
  <c r="CW116" i="1"/>
  <c r="DA116" i="1"/>
  <c r="ER164" i="1"/>
  <c r="ER161" i="1"/>
  <c r="EC161" i="1"/>
  <c r="EU161" i="1" s="1"/>
  <c r="EC169" i="1"/>
  <c r="EU169" i="1" s="1"/>
  <c r="ER169" i="1"/>
  <c r="ER160" i="1"/>
  <c r="EC160" i="1"/>
  <c r="EU160" i="1" s="1"/>
  <c r="EC162" i="1"/>
  <c r="EU162" i="1" s="1"/>
  <c r="ER162" i="1"/>
  <c r="EC166" i="1"/>
  <c r="EU166" i="1" s="1"/>
  <c r="ER166" i="1"/>
  <c r="ER170" i="1"/>
  <c r="EC170" i="1"/>
  <c r="EU170" i="1" s="1"/>
  <c r="CX104" i="1"/>
  <c r="EC165" i="1"/>
  <c r="EU165" i="1" s="1"/>
  <c r="ER165" i="1"/>
  <c r="ES164" i="1"/>
  <c r="CV104" i="1"/>
  <c r="CZ104" i="1"/>
  <c r="CR105" i="1"/>
  <c r="CV105" i="1"/>
  <c r="CZ105" i="1"/>
  <c r="CQ107" i="1"/>
  <c r="CV107" i="1"/>
  <c r="CZ107" i="1"/>
  <c r="CQ109" i="1"/>
  <c r="CV109" i="1"/>
  <c r="CZ109" i="1"/>
  <c r="CQ110" i="1"/>
  <c r="CU110" i="1"/>
  <c r="CZ110" i="1"/>
  <c r="CU114" i="1"/>
  <c r="CY114" i="1"/>
  <c r="CR107" i="1"/>
  <c r="DA107" i="1"/>
  <c r="CX110" i="1"/>
  <c r="CX111" i="1"/>
  <c r="DB111" i="1"/>
  <c r="DA111" i="1"/>
  <c r="EL105" i="1"/>
  <c r="CW112" i="1"/>
  <c r="CS113" i="1"/>
  <c r="CW113" i="1"/>
  <c r="CU104" i="1"/>
  <c r="CY104" i="1"/>
  <c r="DC104" i="1"/>
  <c r="CY106" i="1"/>
  <c r="DC106" i="1"/>
  <c r="CY108" i="1"/>
  <c r="DC108" i="1"/>
  <c r="CT109" i="1"/>
  <c r="CY109" i="1"/>
  <c r="DC109" i="1"/>
  <c r="DC112" i="1"/>
  <c r="DC114" i="1"/>
  <c r="CS115" i="1"/>
  <c r="CW115" i="1"/>
  <c r="DB115" i="1"/>
  <c r="CU105" i="1"/>
  <c r="DC105" i="1"/>
  <c r="CS112" i="1"/>
  <c r="CT116" i="1"/>
  <c r="CS104" i="1"/>
  <c r="CW104" i="1"/>
  <c r="DA104" i="1"/>
  <c r="CW105" i="1"/>
  <c r="DA105" i="1"/>
  <c r="CW106" i="1"/>
  <c r="DA106" i="1"/>
  <c r="CQ106" i="1"/>
  <c r="CV106" i="1"/>
  <c r="CR108" i="1"/>
  <c r="CW108" i="1"/>
  <c r="DA108" i="1"/>
  <c r="CW109" i="1"/>
  <c r="DA109" i="1"/>
  <c r="CR110" i="1"/>
  <c r="CW110" i="1"/>
  <c r="DA110" i="1"/>
  <c r="CQ111" i="1"/>
  <c r="CZ111" i="1"/>
  <c r="EL112" i="1"/>
  <c r="CR115" i="1"/>
  <c r="CV115" i="1"/>
  <c r="CZ115" i="1"/>
  <c r="CU117" i="1"/>
  <c r="CX105" i="1"/>
  <c r="DB105" i="1"/>
  <c r="CX107" i="1"/>
  <c r="CS109" i="1"/>
  <c r="CX109" i="1"/>
  <c r="CV111" i="1"/>
  <c r="CR112" i="1"/>
  <c r="CV112" i="1"/>
  <c r="DA112" i="1"/>
  <c r="CU113" i="1"/>
  <c r="CZ113" i="1"/>
  <c r="CT113" i="1"/>
  <c r="DC113" i="1"/>
  <c r="CT115" i="1"/>
  <c r="DC115" i="1"/>
  <c r="CS117" i="1"/>
  <c r="CW117" i="1"/>
  <c r="DA117" i="1"/>
  <c r="DB113" i="1"/>
  <c r="DB112" i="1"/>
  <c r="DB109" i="1"/>
  <c r="DB107" i="1"/>
  <c r="CZ116" i="1"/>
  <c r="CZ106" i="1"/>
  <c r="CY112" i="1"/>
  <c r="CY105" i="1"/>
  <c r="CX115" i="1"/>
  <c r="CX113" i="1"/>
  <c r="CW107" i="1"/>
  <c r="CV116" i="1"/>
  <c r="CU115" i="1"/>
  <c r="CU111" i="1"/>
  <c r="CU108" i="1"/>
  <c r="CU106" i="1"/>
  <c r="CT114" i="1"/>
  <c r="CT112" i="1"/>
  <c r="CT107" i="1"/>
  <c r="CT105" i="1"/>
  <c r="CT104" i="1"/>
  <c r="DZ117" i="1"/>
  <c r="EA111" i="1"/>
  <c r="CS111" i="1"/>
  <c r="EA110" i="1"/>
  <c r="CS108" i="1"/>
  <c r="CS106" i="1"/>
  <c r="DZ107" i="1"/>
  <c r="CS105" i="1"/>
  <c r="CR116" i="1"/>
  <c r="DZ114" i="1"/>
  <c r="CR111" i="1"/>
  <c r="DZ111" i="1"/>
  <c r="DZ110" i="1"/>
  <c r="DZ108" i="1"/>
  <c r="EA107" i="1"/>
  <c r="CR104" i="1"/>
  <c r="DZ106" i="1"/>
  <c r="EA117" i="1"/>
  <c r="DZ116" i="1"/>
  <c r="EA116" i="1"/>
  <c r="EA115" i="1"/>
  <c r="DZ115" i="1"/>
  <c r="EA114" i="1"/>
  <c r="DZ113" i="1"/>
  <c r="EA112" i="1"/>
  <c r="EA109" i="1"/>
  <c r="DZ109" i="1"/>
  <c r="EA108" i="1"/>
  <c r="EA106" i="1"/>
  <c r="CQ104" i="1"/>
  <c r="CP116" i="1"/>
  <c r="CP114" i="1"/>
  <c r="CP113" i="1"/>
  <c r="EA113" i="1"/>
  <c r="CP112" i="1"/>
  <c r="DZ112" i="1"/>
  <c r="CP106" i="1"/>
  <c r="DZ105" i="1"/>
  <c r="EA104" i="1"/>
  <c r="EA105" i="1"/>
  <c r="DZ104" i="1"/>
  <c r="EL107" i="1"/>
  <c r="EL106" i="1"/>
  <c r="EJ109" i="1"/>
  <c r="EF109" i="1"/>
  <c r="EI109" i="1"/>
  <c r="EE109" i="1"/>
  <c r="EH109" i="1"/>
  <c r="EK109" i="1"/>
  <c r="EG109" i="1"/>
  <c r="EJ110" i="1"/>
  <c r="EF110" i="1"/>
  <c r="EI110" i="1"/>
  <c r="EE110" i="1"/>
  <c r="EH110" i="1"/>
  <c r="EG110" i="1"/>
  <c r="EK110" i="1"/>
  <c r="EI113" i="1"/>
  <c r="EE113" i="1"/>
  <c r="EH113" i="1"/>
  <c r="EK113" i="1"/>
  <c r="EG113" i="1"/>
  <c r="EJ113" i="1"/>
  <c r="EF113" i="1"/>
  <c r="EL110" i="1"/>
  <c r="EL117" i="1"/>
  <c r="EH117" i="1"/>
  <c r="EK117" i="1"/>
  <c r="EG117" i="1"/>
  <c r="EJ117" i="1"/>
  <c r="EF117" i="1"/>
  <c r="EI117" i="1"/>
  <c r="EE117" i="1"/>
  <c r="EL109" i="1"/>
  <c r="EK104" i="1"/>
  <c r="EG104" i="1"/>
  <c r="EJ104" i="1"/>
  <c r="EF104" i="1"/>
  <c r="EI104" i="1"/>
  <c r="EE104" i="1"/>
  <c r="EL104" i="1"/>
  <c r="EH104" i="1"/>
  <c r="EJ105" i="1"/>
  <c r="EF105" i="1"/>
  <c r="EI105" i="1"/>
  <c r="EE105" i="1"/>
  <c r="EH105" i="1"/>
  <c r="EK105" i="1"/>
  <c r="EG105" i="1"/>
  <c r="EI112" i="1"/>
  <c r="EE112" i="1"/>
  <c r="EH112" i="1"/>
  <c r="EK112" i="1"/>
  <c r="EG112" i="1"/>
  <c r="EJ112" i="1"/>
  <c r="EF112" i="1"/>
  <c r="EI115" i="1"/>
  <c r="EE115" i="1"/>
  <c r="EL115" i="1"/>
  <c r="EH115" i="1"/>
  <c r="EK115" i="1"/>
  <c r="EG115" i="1"/>
  <c r="EJ115" i="1"/>
  <c r="EF115" i="1"/>
  <c r="EH116" i="1"/>
  <c r="EK116" i="1"/>
  <c r="EG116" i="1"/>
  <c r="EJ116" i="1"/>
  <c r="EF116" i="1"/>
  <c r="EI116" i="1"/>
  <c r="EE116" i="1"/>
  <c r="EL113" i="1"/>
  <c r="EL116" i="1"/>
  <c r="EJ106" i="1"/>
  <c r="EF106" i="1"/>
  <c r="EI106" i="1"/>
  <c r="EE106" i="1"/>
  <c r="EH106" i="1"/>
  <c r="EG106" i="1"/>
  <c r="EK106" i="1"/>
  <c r="EJ107" i="1"/>
  <c r="EF107" i="1"/>
  <c r="EI107" i="1"/>
  <c r="EE107" i="1"/>
  <c r="EH107" i="1"/>
  <c r="EK107" i="1"/>
  <c r="EG107" i="1"/>
  <c r="EJ108" i="1"/>
  <c r="EF108" i="1"/>
  <c r="EI108" i="1"/>
  <c r="EE108" i="1"/>
  <c r="EH108" i="1"/>
  <c r="EK108" i="1"/>
  <c r="EG108" i="1"/>
  <c r="EJ111" i="1"/>
  <c r="EF111" i="1"/>
  <c r="EI111" i="1"/>
  <c r="EE111" i="1"/>
  <c r="EL111" i="1"/>
  <c r="EH111" i="1"/>
  <c r="EK111" i="1"/>
  <c r="EG111" i="1"/>
  <c r="EI114" i="1"/>
  <c r="EE114" i="1"/>
  <c r="EH114" i="1"/>
  <c r="EK114" i="1"/>
  <c r="EG114" i="1"/>
  <c r="EJ114" i="1"/>
  <c r="EF114" i="1"/>
  <c r="EL108" i="1"/>
  <c r="EL114" i="1"/>
  <c r="CP105" i="1"/>
  <c r="CT106" i="1"/>
  <c r="CX106" i="1"/>
  <c r="DB106" i="1"/>
  <c r="CP107" i="1"/>
  <c r="CU107" i="1"/>
  <c r="CY107" i="1"/>
  <c r="DC107" i="1"/>
  <c r="CQ108" i="1"/>
  <c r="CV108" i="1"/>
  <c r="CZ108" i="1"/>
  <c r="CP108" i="1"/>
  <c r="J118" i="1"/>
  <c r="CR109" i="1"/>
  <c r="CP110" i="1"/>
  <c r="CT110" i="1"/>
  <c r="CY110" i="1"/>
  <c r="DC110" i="1"/>
  <c r="CP109" i="1"/>
  <c r="CQ114" i="1"/>
  <c r="CP111" i="1"/>
  <c r="CT111" i="1"/>
  <c r="CY111" i="1"/>
  <c r="DC111" i="1"/>
  <c r="CQ112" i="1"/>
  <c r="CU112" i="1"/>
  <c r="CZ112" i="1"/>
  <c r="CR113" i="1"/>
  <c r="CV113" i="1"/>
  <c r="DA113" i="1"/>
  <c r="CQ113" i="1"/>
  <c r="CS114" i="1"/>
  <c r="CW114" i="1"/>
  <c r="DB114" i="1"/>
  <c r="CQ116" i="1"/>
  <c r="CU116" i="1"/>
  <c r="CY116" i="1"/>
  <c r="CR117" i="1"/>
  <c r="CV117" i="1"/>
  <c r="CZ117" i="1"/>
  <c r="CP115" i="1"/>
  <c r="CP117" i="1"/>
  <c r="J5" i="1"/>
  <c r="AS5" i="1"/>
  <c r="AT5" i="1"/>
  <c r="AU5" i="1"/>
  <c r="AV5" i="1"/>
  <c r="AW5" i="1"/>
  <c r="AX5" i="1"/>
  <c r="AY5" i="1"/>
  <c r="AZ5" i="1"/>
  <c r="BR5" i="1"/>
  <c r="CQ5" i="1" s="1"/>
  <c r="BS5" i="1"/>
  <c r="CR5" i="1" s="1"/>
  <c r="BT5" i="1"/>
  <c r="BU5" i="1"/>
  <c r="BV5" i="1"/>
  <c r="CU5" i="1" s="1"/>
  <c r="BW5" i="1"/>
  <c r="BX5" i="1"/>
  <c r="CW5" i="1" s="1"/>
  <c r="BY5" i="1"/>
  <c r="DO5" i="1"/>
  <c r="J6" i="1"/>
  <c r="AR6" i="1"/>
  <c r="AT6" i="1"/>
  <c r="AU6" i="1"/>
  <c r="AV6" i="1"/>
  <c r="AW6" i="1"/>
  <c r="AX6" i="1"/>
  <c r="AY6" i="1"/>
  <c r="AZ6" i="1"/>
  <c r="BQ6" i="1"/>
  <c r="CP6" i="1" s="1"/>
  <c r="BS6" i="1"/>
  <c r="CR6" i="1" s="1"/>
  <c r="BT6" i="1"/>
  <c r="BU6" i="1"/>
  <c r="BV6" i="1"/>
  <c r="BW6" i="1"/>
  <c r="CV6" i="1" s="1"/>
  <c r="BX6" i="1"/>
  <c r="BY6" i="1"/>
  <c r="DO6" i="1"/>
  <c r="EJ6" i="1" s="1"/>
  <c r="J7" i="1"/>
  <c r="AR7" i="1"/>
  <c r="AS7" i="1"/>
  <c r="AU7" i="1"/>
  <c r="AV7" i="1"/>
  <c r="AW7" i="1"/>
  <c r="AX7" i="1"/>
  <c r="AY7" i="1"/>
  <c r="AZ7" i="1"/>
  <c r="BQ7" i="1"/>
  <c r="BR7" i="1"/>
  <c r="CQ7" i="1" s="1"/>
  <c r="BT7" i="1"/>
  <c r="BU7" i="1"/>
  <c r="BV7" i="1"/>
  <c r="CU7" i="1" s="1"/>
  <c r="BW7" i="1"/>
  <c r="CV7" i="1" s="1"/>
  <c r="BX7" i="1"/>
  <c r="CW7" i="1" s="1"/>
  <c r="BY7" i="1"/>
  <c r="CX7" i="1" s="1"/>
  <c r="CP7" i="1"/>
  <c r="DO7" i="1"/>
  <c r="EF7" i="1" s="1"/>
  <c r="J8" i="1"/>
  <c r="AR8" i="1"/>
  <c r="AS8" i="1"/>
  <c r="AT8" i="1"/>
  <c r="AV8" i="1"/>
  <c r="AW8" i="1"/>
  <c r="AX8" i="1"/>
  <c r="AY8" i="1"/>
  <c r="AZ8" i="1"/>
  <c r="BQ8" i="1"/>
  <c r="CP8" i="1" s="1"/>
  <c r="BR8" i="1"/>
  <c r="CQ8" i="1" s="1"/>
  <c r="BS8" i="1"/>
  <c r="BU8" i="1"/>
  <c r="BV8" i="1"/>
  <c r="BW8" i="1"/>
  <c r="CV8" i="1" s="1"/>
  <c r="BX8" i="1"/>
  <c r="BY8" i="1"/>
  <c r="DO8" i="1"/>
  <c r="J9" i="1"/>
  <c r="AR9" i="1"/>
  <c r="AS9" i="1"/>
  <c r="AT9" i="1"/>
  <c r="AU9" i="1"/>
  <c r="AW9" i="1"/>
  <c r="AX9" i="1"/>
  <c r="AY9" i="1"/>
  <c r="AZ9" i="1"/>
  <c r="BQ9" i="1"/>
  <c r="CP9" i="1" s="1"/>
  <c r="BR9" i="1"/>
  <c r="CQ9" i="1" s="1"/>
  <c r="BS9" i="1"/>
  <c r="CR9" i="1" s="1"/>
  <c r="BT9" i="1"/>
  <c r="CS9" i="1" s="1"/>
  <c r="BV9" i="1"/>
  <c r="BW9" i="1"/>
  <c r="BX9" i="1"/>
  <c r="CW9" i="1" s="1"/>
  <c r="BY9" i="1"/>
  <c r="DO9" i="1"/>
  <c r="J10" i="1"/>
  <c r="AR10" i="1"/>
  <c r="AS10" i="1"/>
  <c r="AT10" i="1"/>
  <c r="AU10" i="1"/>
  <c r="AV10" i="1"/>
  <c r="AX10" i="1"/>
  <c r="AY10" i="1"/>
  <c r="AZ10" i="1"/>
  <c r="BQ10" i="1"/>
  <c r="CP10" i="1" s="1"/>
  <c r="BR10" i="1"/>
  <c r="BS10" i="1"/>
  <c r="BT10" i="1"/>
  <c r="BU10" i="1"/>
  <c r="CT10" i="1" s="1"/>
  <c r="BW10" i="1"/>
  <c r="BX10" i="1"/>
  <c r="BY10" i="1"/>
  <c r="DO10" i="1"/>
  <c r="EF10" i="1" s="1"/>
  <c r="J11" i="1"/>
  <c r="AR11" i="1"/>
  <c r="AS11" i="1"/>
  <c r="AT11" i="1"/>
  <c r="AU11" i="1"/>
  <c r="AV11" i="1"/>
  <c r="AW11" i="1"/>
  <c r="AY11" i="1"/>
  <c r="AZ11" i="1"/>
  <c r="BQ11" i="1"/>
  <c r="CP11" i="1" s="1"/>
  <c r="BR11" i="1"/>
  <c r="CQ11" i="1" s="1"/>
  <c r="BS11" i="1"/>
  <c r="CR11" i="1" s="1"/>
  <c r="BT11" i="1"/>
  <c r="BU11" i="1"/>
  <c r="BV11" i="1"/>
  <c r="BX11" i="1"/>
  <c r="CW11" i="1" s="1"/>
  <c r="BY11" i="1"/>
  <c r="CX11" i="1" s="1"/>
  <c r="DO11" i="1"/>
  <c r="J12" i="1"/>
  <c r="AR12" i="1"/>
  <c r="AS12" i="1"/>
  <c r="AT12" i="1"/>
  <c r="AU12" i="1"/>
  <c r="AV12" i="1"/>
  <c r="AW12" i="1"/>
  <c r="AX12" i="1"/>
  <c r="AZ12" i="1"/>
  <c r="BQ12" i="1"/>
  <c r="CP12" i="1" s="1"/>
  <c r="BR12" i="1"/>
  <c r="CQ12" i="1" s="1"/>
  <c r="BS12" i="1"/>
  <c r="CR12" i="1" s="1"/>
  <c r="BT12" i="1"/>
  <c r="CS12" i="1" s="1"/>
  <c r="BU12" i="1"/>
  <c r="CT12" i="1" s="1"/>
  <c r="BV12" i="1"/>
  <c r="BW12" i="1"/>
  <c r="BY12" i="1"/>
  <c r="DO12" i="1"/>
  <c r="J13" i="1"/>
  <c r="AR13" i="1"/>
  <c r="AS13" i="1"/>
  <c r="AT13" i="1"/>
  <c r="AU13" i="1"/>
  <c r="AV13" i="1"/>
  <c r="AW13" i="1"/>
  <c r="AX13" i="1"/>
  <c r="AY13" i="1"/>
  <c r="BQ13" i="1"/>
  <c r="BR13" i="1"/>
  <c r="CQ13" i="1" s="1"/>
  <c r="BS13" i="1"/>
  <c r="CR13" i="1" s="1"/>
  <c r="BT13" i="1"/>
  <c r="BU13" i="1"/>
  <c r="CT13" i="1" s="1"/>
  <c r="BV13" i="1"/>
  <c r="BW13" i="1"/>
  <c r="CV13" i="1" s="1"/>
  <c r="BX13" i="1"/>
  <c r="DO13" i="1"/>
  <c r="EK13" i="1" s="1"/>
  <c r="J14" i="1"/>
  <c r="D15" i="1"/>
  <c r="E15" i="1"/>
  <c r="F15" i="1"/>
  <c r="G15" i="1"/>
  <c r="H15" i="1"/>
  <c r="J18" i="1"/>
  <c r="AS18" i="1"/>
  <c r="AT18" i="1"/>
  <c r="AU18" i="1"/>
  <c r="AV18" i="1"/>
  <c r="AW18" i="1"/>
  <c r="AX18" i="1"/>
  <c r="AY18" i="1"/>
  <c r="AZ18" i="1"/>
  <c r="BA18" i="1"/>
  <c r="BR18" i="1"/>
  <c r="BS18" i="1"/>
  <c r="BT18" i="1"/>
  <c r="BU18" i="1"/>
  <c r="BV18" i="1"/>
  <c r="BW18" i="1"/>
  <c r="BX18" i="1"/>
  <c r="BY18" i="1"/>
  <c r="BZ18" i="1"/>
  <c r="DO18" i="1"/>
  <c r="EH18" i="1" s="1"/>
  <c r="J19" i="1"/>
  <c r="AR19" i="1"/>
  <c r="AT19" i="1"/>
  <c r="AU19" i="1"/>
  <c r="AV19" i="1"/>
  <c r="AW19" i="1"/>
  <c r="AX19" i="1"/>
  <c r="AY19" i="1"/>
  <c r="AZ19" i="1"/>
  <c r="BA19" i="1"/>
  <c r="BQ19" i="1"/>
  <c r="BS19" i="1"/>
  <c r="BT19" i="1"/>
  <c r="BU19" i="1"/>
  <c r="BV19" i="1"/>
  <c r="BW19" i="1"/>
  <c r="BX19" i="1"/>
  <c r="BY19" i="1"/>
  <c r="BZ19" i="1"/>
  <c r="DO19" i="1"/>
  <c r="EF19" i="1" s="1"/>
  <c r="J20" i="1"/>
  <c r="AR20" i="1"/>
  <c r="AS20" i="1"/>
  <c r="AU20" i="1"/>
  <c r="AV20" i="1"/>
  <c r="AW20" i="1"/>
  <c r="AY20" i="1"/>
  <c r="AZ20" i="1"/>
  <c r="BA20" i="1"/>
  <c r="BQ20" i="1"/>
  <c r="CP20" i="1" s="1"/>
  <c r="BR20" i="1"/>
  <c r="BT20" i="1"/>
  <c r="BU20" i="1"/>
  <c r="BV20" i="1"/>
  <c r="CU20" i="1" s="1"/>
  <c r="BX20" i="1"/>
  <c r="BY20" i="1"/>
  <c r="BZ20" i="1"/>
  <c r="CY20" i="1" s="1"/>
  <c r="DO20" i="1"/>
  <c r="J21" i="1"/>
  <c r="AR21" i="1"/>
  <c r="AS21" i="1"/>
  <c r="AT21" i="1"/>
  <c r="AV21" i="1"/>
  <c r="AW21" i="1"/>
  <c r="AY21" i="1"/>
  <c r="AZ21" i="1"/>
  <c r="BA21" i="1"/>
  <c r="BQ21" i="1"/>
  <c r="BR21" i="1"/>
  <c r="CQ21" i="1" s="1"/>
  <c r="BS21" i="1"/>
  <c r="CR21" i="1" s="1"/>
  <c r="BU21" i="1"/>
  <c r="BV21" i="1"/>
  <c r="BX21" i="1"/>
  <c r="BY21" i="1"/>
  <c r="BZ21" i="1"/>
  <c r="DO21" i="1"/>
  <c r="J22" i="1"/>
  <c r="AR22" i="1"/>
  <c r="AS22" i="1"/>
  <c r="AT22" i="1"/>
  <c r="AU22" i="1"/>
  <c r="AW22" i="1"/>
  <c r="AX22" i="1"/>
  <c r="AY22" i="1"/>
  <c r="AZ22" i="1"/>
  <c r="BA22" i="1"/>
  <c r="BQ22" i="1"/>
  <c r="BR22" i="1"/>
  <c r="BS22" i="1"/>
  <c r="BT22" i="1"/>
  <c r="BV22" i="1"/>
  <c r="BW22" i="1"/>
  <c r="BX22" i="1"/>
  <c r="BY22" i="1"/>
  <c r="BZ22" i="1"/>
  <c r="DO22" i="1"/>
  <c r="EG22" i="1" s="1"/>
  <c r="J23" i="1"/>
  <c r="AR23" i="1"/>
  <c r="AS23" i="1"/>
  <c r="AT23" i="1"/>
  <c r="AU23" i="1"/>
  <c r="AV23" i="1"/>
  <c r="AX23" i="1"/>
  <c r="AY23" i="1"/>
  <c r="AZ23" i="1"/>
  <c r="BA23" i="1"/>
  <c r="BQ23" i="1"/>
  <c r="BR23" i="1"/>
  <c r="BS23" i="1"/>
  <c r="BT23" i="1"/>
  <c r="BU23" i="1"/>
  <c r="BW23" i="1"/>
  <c r="BX23" i="1"/>
  <c r="BY23" i="1"/>
  <c r="BZ23" i="1"/>
  <c r="DO23" i="1"/>
  <c r="EH23" i="1" s="1"/>
  <c r="J24" i="1"/>
  <c r="AR24" i="1"/>
  <c r="AS24" i="1"/>
  <c r="AT24" i="1"/>
  <c r="AU24" i="1"/>
  <c r="AV24" i="1"/>
  <c r="AW24" i="1"/>
  <c r="AY24" i="1"/>
  <c r="AZ24" i="1"/>
  <c r="BA24" i="1"/>
  <c r="BQ24" i="1"/>
  <c r="BR24" i="1"/>
  <c r="BS24" i="1"/>
  <c r="BT24" i="1"/>
  <c r="BU24" i="1"/>
  <c r="BV24" i="1"/>
  <c r="BX24" i="1"/>
  <c r="BY24" i="1"/>
  <c r="BZ24" i="1"/>
  <c r="DO24" i="1"/>
  <c r="J25" i="1"/>
  <c r="AR25" i="1"/>
  <c r="AS25" i="1"/>
  <c r="AT25" i="1"/>
  <c r="AU25" i="1"/>
  <c r="AV25" i="1"/>
  <c r="AW25" i="1"/>
  <c r="AX25" i="1"/>
  <c r="AZ25" i="1"/>
  <c r="BA25" i="1"/>
  <c r="BQ25" i="1"/>
  <c r="BR25" i="1"/>
  <c r="BS25" i="1"/>
  <c r="BT25" i="1"/>
  <c r="BU25" i="1"/>
  <c r="BV25" i="1"/>
  <c r="BW25" i="1"/>
  <c r="BY25" i="1"/>
  <c r="BZ25" i="1"/>
  <c r="DO25" i="1"/>
  <c r="EF25" i="1" s="1"/>
  <c r="J26" i="1"/>
  <c r="AR26" i="1"/>
  <c r="AS26" i="1"/>
  <c r="AT26" i="1"/>
  <c r="AU26" i="1"/>
  <c r="AV26" i="1"/>
  <c r="AW26" i="1"/>
  <c r="AX26" i="1"/>
  <c r="AY26" i="1"/>
  <c r="BA26" i="1"/>
  <c r="BQ26" i="1"/>
  <c r="BR26" i="1"/>
  <c r="BS26" i="1"/>
  <c r="BT26" i="1"/>
  <c r="BU26" i="1"/>
  <c r="BV26" i="1"/>
  <c r="BW26" i="1"/>
  <c r="BX26" i="1"/>
  <c r="BZ26" i="1"/>
  <c r="DO26" i="1"/>
  <c r="J27" i="1"/>
  <c r="AR27" i="1"/>
  <c r="AS27" i="1"/>
  <c r="AT27" i="1"/>
  <c r="AU27" i="1"/>
  <c r="AV27" i="1"/>
  <c r="AW27" i="1"/>
  <c r="AX27" i="1"/>
  <c r="AY27" i="1"/>
  <c r="AZ27" i="1"/>
  <c r="BQ27" i="1"/>
  <c r="BR27" i="1"/>
  <c r="BS27" i="1"/>
  <c r="BT27" i="1"/>
  <c r="BU27" i="1"/>
  <c r="BV27" i="1"/>
  <c r="BW27" i="1"/>
  <c r="BX27" i="1"/>
  <c r="BY27" i="1"/>
  <c r="DO27" i="1"/>
  <c r="EI27" i="1" s="1"/>
  <c r="D28" i="1"/>
  <c r="E28" i="1"/>
  <c r="F28" i="1"/>
  <c r="G28" i="1"/>
  <c r="H28" i="1"/>
  <c r="J31" i="1"/>
  <c r="AS31" i="1"/>
  <c r="AT31" i="1"/>
  <c r="AU31" i="1"/>
  <c r="AV31" i="1"/>
  <c r="AW31" i="1"/>
  <c r="AX31" i="1"/>
  <c r="AY31" i="1"/>
  <c r="AZ31" i="1"/>
  <c r="BA31" i="1"/>
  <c r="BR31" i="1"/>
  <c r="BS31" i="1"/>
  <c r="BT31" i="1"/>
  <c r="BU31" i="1"/>
  <c r="BV31" i="1"/>
  <c r="BW31" i="1"/>
  <c r="BX31" i="1"/>
  <c r="BY31" i="1"/>
  <c r="BZ31" i="1"/>
  <c r="DO31" i="1"/>
  <c r="J32" i="1"/>
  <c r="AR32" i="1"/>
  <c r="AT32" i="1"/>
  <c r="AU32" i="1"/>
  <c r="AV32" i="1"/>
  <c r="AW32" i="1"/>
  <c r="AX32" i="1"/>
  <c r="AY32" i="1"/>
  <c r="AZ32" i="1"/>
  <c r="BA32" i="1"/>
  <c r="BQ32" i="1"/>
  <c r="BS32" i="1"/>
  <c r="BT32" i="1"/>
  <c r="BU32" i="1"/>
  <c r="BV32" i="1"/>
  <c r="BW32" i="1"/>
  <c r="BX32" i="1"/>
  <c r="BY32" i="1"/>
  <c r="BZ32" i="1"/>
  <c r="DO32" i="1"/>
  <c r="EH32" i="1" s="1"/>
  <c r="J33" i="1"/>
  <c r="AR33" i="1"/>
  <c r="AS33" i="1"/>
  <c r="AU33" i="1"/>
  <c r="AV33" i="1"/>
  <c r="AW33" i="1"/>
  <c r="AX33" i="1"/>
  <c r="AY33" i="1"/>
  <c r="AZ33" i="1"/>
  <c r="BA33" i="1"/>
  <c r="BQ33" i="1"/>
  <c r="BR33" i="1"/>
  <c r="BT33" i="1"/>
  <c r="BU33" i="1"/>
  <c r="BV33" i="1"/>
  <c r="BW33" i="1"/>
  <c r="BX33" i="1"/>
  <c r="BY33" i="1"/>
  <c r="BZ33" i="1"/>
  <c r="DO33" i="1"/>
  <c r="EF33" i="1" s="1"/>
  <c r="J34" i="1"/>
  <c r="AR34" i="1"/>
  <c r="AS34" i="1"/>
  <c r="AT34" i="1"/>
  <c r="AV34" i="1"/>
  <c r="AW34" i="1"/>
  <c r="AX34" i="1"/>
  <c r="AY34" i="1"/>
  <c r="AZ34" i="1"/>
  <c r="BA34" i="1"/>
  <c r="BQ34" i="1"/>
  <c r="BR34" i="1"/>
  <c r="BS34" i="1"/>
  <c r="BU34" i="1"/>
  <c r="BV34" i="1"/>
  <c r="BW34" i="1"/>
  <c r="BX34" i="1"/>
  <c r="BY34" i="1"/>
  <c r="BZ34" i="1"/>
  <c r="DO34" i="1"/>
  <c r="J35" i="1"/>
  <c r="AR35" i="1"/>
  <c r="AS35" i="1"/>
  <c r="AT35" i="1"/>
  <c r="AU35" i="1"/>
  <c r="AW35" i="1"/>
  <c r="AX35" i="1"/>
  <c r="AY35" i="1"/>
  <c r="AZ35" i="1"/>
  <c r="BA35" i="1"/>
  <c r="BQ35" i="1"/>
  <c r="BR35" i="1"/>
  <c r="BS35" i="1"/>
  <c r="BT35" i="1"/>
  <c r="BV35" i="1"/>
  <c r="BW35" i="1"/>
  <c r="BX35" i="1"/>
  <c r="BY35" i="1"/>
  <c r="BZ35" i="1"/>
  <c r="DO35" i="1"/>
  <c r="EG35" i="1" s="1"/>
  <c r="J36" i="1"/>
  <c r="AR36" i="1"/>
  <c r="AS36" i="1"/>
  <c r="AT36" i="1"/>
  <c r="AU36" i="1"/>
  <c r="AV36" i="1"/>
  <c r="AX36" i="1"/>
  <c r="AY36" i="1"/>
  <c r="AZ36" i="1"/>
  <c r="BA36" i="1"/>
  <c r="BQ36" i="1"/>
  <c r="BR36" i="1"/>
  <c r="BS36" i="1"/>
  <c r="BT36" i="1"/>
  <c r="BU36" i="1"/>
  <c r="BW36" i="1"/>
  <c r="BX36" i="1"/>
  <c r="BY36" i="1"/>
  <c r="BZ36" i="1"/>
  <c r="DO36" i="1"/>
  <c r="J37" i="1"/>
  <c r="AR37" i="1"/>
  <c r="AS37" i="1"/>
  <c r="AT37" i="1"/>
  <c r="AU37" i="1"/>
  <c r="AV37" i="1"/>
  <c r="AW37" i="1"/>
  <c r="AY37" i="1"/>
  <c r="AZ37" i="1"/>
  <c r="BA37" i="1"/>
  <c r="BQ37" i="1"/>
  <c r="BR37" i="1"/>
  <c r="BS37" i="1"/>
  <c r="BT37" i="1"/>
  <c r="BU37" i="1"/>
  <c r="BV37" i="1"/>
  <c r="BX37" i="1"/>
  <c r="BY37" i="1"/>
  <c r="BZ37" i="1"/>
  <c r="DO37" i="1"/>
  <c r="J38" i="1"/>
  <c r="AR38" i="1"/>
  <c r="AS38" i="1"/>
  <c r="AT38" i="1"/>
  <c r="AU38" i="1"/>
  <c r="AV38" i="1"/>
  <c r="AW38" i="1"/>
  <c r="AX38" i="1"/>
  <c r="AZ38" i="1"/>
  <c r="BA38" i="1"/>
  <c r="BQ38" i="1"/>
  <c r="BR38" i="1"/>
  <c r="BS38" i="1"/>
  <c r="BT38" i="1"/>
  <c r="BU38" i="1"/>
  <c r="BV38" i="1"/>
  <c r="BW38" i="1"/>
  <c r="BY38" i="1"/>
  <c r="BZ38" i="1"/>
  <c r="DO38" i="1"/>
  <c r="EG38" i="1" s="1"/>
  <c r="J39" i="1"/>
  <c r="AR39" i="1"/>
  <c r="AS39" i="1"/>
  <c r="AT39" i="1"/>
  <c r="AU39" i="1"/>
  <c r="AV39" i="1"/>
  <c r="AW39" i="1"/>
  <c r="AX39" i="1"/>
  <c r="AY39" i="1"/>
  <c r="BA39" i="1"/>
  <c r="BQ39" i="1"/>
  <c r="BR39" i="1"/>
  <c r="BS39" i="1"/>
  <c r="BT39" i="1"/>
  <c r="BU39" i="1"/>
  <c r="BV39" i="1"/>
  <c r="BW39" i="1"/>
  <c r="BX39" i="1"/>
  <c r="BZ39" i="1"/>
  <c r="DO39" i="1"/>
  <c r="EG39" i="1" s="1"/>
  <c r="J40" i="1"/>
  <c r="AR40" i="1"/>
  <c r="AS40" i="1"/>
  <c r="AT40" i="1"/>
  <c r="AU40" i="1"/>
  <c r="AV40" i="1"/>
  <c r="AW40" i="1"/>
  <c r="AX40" i="1"/>
  <c r="AY40" i="1"/>
  <c r="AZ40" i="1"/>
  <c r="BQ40" i="1"/>
  <c r="BR40" i="1"/>
  <c r="BS40" i="1"/>
  <c r="BT40" i="1"/>
  <c r="BU40" i="1"/>
  <c r="BV40" i="1"/>
  <c r="BW40" i="1"/>
  <c r="BX40" i="1"/>
  <c r="BY40" i="1"/>
  <c r="DO40" i="1"/>
  <c r="D41" i="1"/>
  <c r="E41" i="1"/>
  <c r="F41" i="1"/>
  <c r="G41" i="1"/>
  <c r="H41" i="1"/>
  <c r="J44" i="1"/>
  <c r="AS44" i="1"/>
  <c r="AT44" i="1"/>
  <c r="AU44" i="1"/>
  <c r="AV44" i="1"/>
  <c r="AW44" i="1"/>
  <c r="AX44" i="1"/>
  <c r="AY44" i="1"/>
  <c r="AZ44" i="1"/>
  <c r="BA44" i="1"/>
  <c r="BR44" i="1"/>
  <c r="BS44" i="1"/>
  <c r="BT44" i="1"/>
  <c r="BU44" i="1"/>
  <c r="BV44" i="1"/>
  <c r="BW44" i="1"/>
  <c r="BX44" i="1"/>
  <c r="BY44" i="1"/>
  <c r="BZ44" i="1"/>
  <c r="DO44" i="1"/>
  <c r="EE44" i="1" s="1"/>
  <c r="J45" i="1"/>
  <c r="AR45" i="1"/>
  <c r="AT45" i="1"/>
  <c r="AU45" i="1"/>
  <c r="AV45" i="1"/>
  <c r="AW45" i="1"/>
  <c r="AX45" i="1"/>
  <c r="AY45" i="1"/>
  <c r="AZ45" i="1"/>
  <c r="BA45" i="1"/>
  <c r="BQ45" i="1"/>
  <c r="BS45" i="1"/>
  <c r="BT45" i="1"/>
  <c r="BU45" i="1"/>
  <c r="BV45" i="1"/>
  <c r="BW45" i="1"/>
  <c r="BX45" i="1"/>
  <c r="BY45" i="1"/>
  <c r="BZ45" i="1"/>
  <c r="DO45" i="1"/>
  <c r="EJ45" i="1" s="1"/>
  <c r="J46" i="1"/>
  <c r="AR46" i="1"/>
  <c r="AS46" i="1"/>
  <c r="AU46" i="1"/>
  <c r="AV46" i="1"/>
  <c r="AW46" i="1"/>
  <c r="AX46" i="1"/>
  <c r="AY46" i="1"/>
  <c r="AZ46" i="1"/>
  <c r="BA46" i="1"/>
  <c r="BQ46" i="1"/>
  <c r="BR46" i="1"/>
  <c r="BT46" i="1"/>
  <c r="BU46" i="1"/>
  <c r="BV46" i="1"/>
  <c r="BW46" i="1"/>
  <c r="BX46" i="1"/>
  <c r="BY46" i="1"/>
  <c r="BZ46" i="1"/>
  <c r="DO46" i="1"/>
  <c r="J47" i="1"/>
  <c r="AR47" i="1"/>
  <c r="AS47" i="1"/>
  <c r="AT47" i="1"/>
  <c r="AV47" i="1"/>
  <c r="AW47" i="1"/>
  <c r="AX47" i="1"/>
  <c r="AY47" i="1"/>
  <c r="AZ47" i="1"/>
  <c r="BA47" i="1"/>
  <c r="BQ47" i="1"/>
  <c r="BR47" i="1"/>
  <c r="BS47" i="1"/>
  <c r="BU47" i="1"/>
  <c r="BV47" i="1"/>
  <c r="BW47" i="1"/>
  <c r="BX47" i="1"/>
  <c r="BY47" i="1"/>
  <c r="BZ47" i="1"/>
  <c r="DO47" i="1"/>
  <c r="J48" i="1"/>
  <c r="AR48" i="1"/>
  <c r="AS48" i="1"/>
  <c r="AT48" i="1"/>
  <c r="AU48" i="1"/>
  <c r="AW48" i="1"/>
  <c r="AX48" i="1"/>
  <c r="AY48" i="1"/>
  <c r="AZ48" i="1"/>
  <c r="BA48" i="1"/>
  <c r="BQ48" i="1"/>
  <c r="BR48" i="1"/>
  <c r="BS48" i="1"/>
  <c r="BT48" i="1"/>
  <c r="BV48" i="1"/>
  <c r="BW48" i="1"/>
  <c r="BX48" i="1"/>
  <c r="BY48" i="1"/>
  <c r="BZ48" i="1"/>
  <c r="DO48" i="1"/>
  <c r="EF48" i="1" s="1"/>
  <c r="J49" i="1"/>
  <c r="AR49" i="1"/>
  <c r="AS49" i="1"/>
  <c r="AT49" i="1"/>
  <c r="AU49" i="1"/>
  <c r="AV49" i="1"/>
  <c r="AX49" i="1"/>
  <c r="AY49" i="1"/>
  <c r="AZ49" i="1"/>
  <c r="BA49" i="1"/>
  <c r="BQ49" i="1"/>
  <c r="BR49" i="1"/>
  <c r="BS49" i="1"/>
  <c r="BT49" i="1"/>
  <c r="BU49" i="1"/>
  <c r="BW49" i="1"/>
  <c r="BX49" i="1"/>
  <c r="BY49" i="1"/>
  <c r="BZ49" i="1"/>
  <c r="DO49" i="1"/>
  <c r="J50" i="1"/>
  <c r="AR50" i="1"/>
  <c r="AS50" i="1"/>
  <c r="AT50" i="1"/>
  <c r="AU50" i="1"/>
  <c r="AV50" i="1"/>
  <c r="AW50" i="1"/>
  <c r="AY50" i="1"/>
  <c r="AZ50" i="1"/>
  <c r="BA50" i="1"/>
  <c r="BQ50" i="1"/>
  <c r="BR50" i="1"/>
  <c r="BS50" i="1"/>
  <c r="BT50" i="1"/>
  <c r="BU50" i="1"/>
  <c r="BV50" i="1"/>
  <c r="BX50" i="1"/>
  <c r="BY50" i="1"/>
  <c r="BZ50" i="1"/>
  <c r="DO50" i="1"/>
  <c r="J51" i="1"/>
  <c r="AR51" i="1"/>
  <c r="AS51" i="1"/>
  <c r="AT51" i="1"/>
  <c r="AU51" i="1"/>
  <c r="AV51" i="1"/>
  <c r="AW51" i="1"/>
  <c r="AX51" i="1"/>
  <c r="AZ51" i="1"/>
  <c r="BA51" i="1"/>
  <c r="BQ51" i="1"/>
  <c r="BR51" i="1"/>
  <c r="BS51" i="1"/>
  <c r="BT51" i="1"/>
  <c r="BU51" i="1"/>
  <c r="BV51" i="1"/>
  <c r="BW51" i="1"/>
  <c r="BY51" i="1"/>
  <c r="BZ51" i="1"/>
  <c r="DO51" i="1"/>
  <c r="EF51" i="1" s="1"/>
  <c r="J52" i="1"/>
  <c r="AR52" i="1"/>
  <c r="AS52" i="1"/>
  <c r="AT52" i="1"/>
  <c r="AU52" i="1"/>
  <c r="AV52" i="1"/>
  <c r="AW52" i="1"/>
  <c r="AX52" i="1"/>
  <c r="AY52" i="1"/>
  <c r="BA52" i="1"/>
  <c r="BQ52" i="1"/>
  <c r="BR52" i="1"/>
  <c r="BS52" i="1"/>
  <c r="BT52" i="1"/>
  <c r="BU52" i="1"/>
  <c r="BV52" i="1"/>
  <c r="BW52" i="1"/>
  <c r="BX52" i="1"/>
  <c r="BZ52" i="1"/>
  <c r="DO52" i="1"/>
  <c r="EI52" i="1" s="1"/>
  <c r="J53" i="1"/>
  <c r="AR53" i="1"/>
  <c r="AS53" i="1"/>
  <c r="AT53" i="1"/>
  <c r="AU53" i="1"/>
  <c r="AV53" i="1"/>
  <c r="AW53" i="1"/>
  <c r="AX53" i="1"/>
  <c r="AY53" i="1"/>
  <c r="AZ53" i="1"/>
  <c r="BQ53" i="1"/>
  <c r="BR53" i="1"/>
  <c r="BS53" i="1"/>
  <c r="BT53" i="1"/>
  <c r="BU53" i="1"/>
  <c r="BV53" i="1"/>
  <c r="BW53" i="1"/>
  <c r="BX53" i="1"/>
  <c r="BY53" i="1"/>
  <c r="DO53" i="1"/>
  <c r="D54" i="1"/>
  <c r="E54" i="1"/>
  <c r="F54" i="1"/>
  <c r="G54" i="1"/>
  <c r="H54" i="1"/>
  <c r="J57" i="1"/>
  <c r="AS57" i="1"/>
  <c r="AT57" i="1"/>
  <c r="AU57" i="1"/>
  <c r="AV57" i="1"/>
  <c r="AW57" i="1"/>
  <c r="AX57" i="1"/>
  <c r="AY57" i="1"/>
  <c r="AZ57" i="1"/>
  <c r="BR57" i="1"/>
  <c r="CQ57" i="1" s="1"/>
  <c r="BS57" i="1"/>
  <c r="BT57" i="1"/>
  <c r="BU57" i="1"/>
  <c r="CT57" i="1" s="1"/>
  <c r="BV57" i="1"/>
  <c r="CU57" i="1" s="1"/>
  <c r="BW57" i="1"/>
  <c r="CV57" i="1" s="1"/>
  <c r="BX57" i="1"/>
  <c r="BY57" i="1"/>
  <c r="DO57" i="1"/>
  <c r="EF57" i="1" s="1"/>
  <c r="J58" i="1"/>
  <c r="AT58" i="1"/>
  <c r="AU58" i="1"/>
  <c r="AV58" i="1"/>
  <c r="AW58" i="1"/>
  <c r="AX58" i="1"/>
  <c r="AY58" i="1"/>
  <c r="AZ58" i="1"/>
  <c r="BS58" i="1"/>
  <c r="BT58" i="1"/>
  <c r="BU58" i="1"/>
  <c r="BV58" i="1"/>
  <c r="BW58" i="1"/>
  <c r="BX58" i="1"/>
  <c r="BY58" i="1"/>
  <c r="DO58" i="1"/>
  <c r="EI58" i="1" s="1"/>
  <c r="J59" i="1"/>
  <c r="AR59" i="1"/>
  <c r="AS59" i="1"/>
  <c r="AU59" i="1"/>
  <c r="AV59" i="1"/>
  <c r="AW59" i="1"/>
  <c r="AX59" i="1"/>
  <c r="AY59" i="1"/>
  <c r="AZ59" i="1"/>
  <c r="BQ59" i="1"/>
  <c r="CP59" i="1" s="1"/>
  <c r="BR59" i="1"/>
  <c r="BT59" i="1"/>
  <c r="BU59" i="1"/>
  <c r="BV59" i="1"/>
  <c r="CU59" i="1" s="1"/>
  <c r="BW59" i="1"/>
  <c r="CV59" i="1" s="1"/>
  <c r="BX59" i="1"/>
  <c r="BY59" i="1"/>
  <c r="DO59" i="1"/>
  <c r="J60" i="1"/>
  <c r="AR60" i="1"/>
  <c r="AS60" i="1"/>
  <c r="AT60" i="1"/>
  <c r="AV60" i="1"/>
  <c r="AW60" i="1"/>
  <c r="AX60" i="1"/>
  <c r="AY60" i="1"/>
  <c r="AZ60" i="1"/>
  <c r="BQ60" i="1"/>
  <c r="CP60" i="1" s="1"/>
  <c r="BR60" i="1"/>
  <c r="BS60" i="1"/>
  <c r="CR60" i="1" s="1"/>
  <c r="BU60" i="1"/>
  <c r="BV60" i="1"/>
  <c r="BW60" i="1"/>
  <c r="CV60" i="1" s="1"/>
  <c r="BX60" i="1"/>
  <c r="BY60" i="1"/>
  <c r="CX60" i="1" s="1"/>
  <c r="DO60" i="1"/>
  <c r="EK60" i="1" s="1"/>
  <c r="J61" i="1"/>
  <c r="AR61" i="1"/>
  <c r="AS61" i="1"/>
  <c r="AT61" i="1"/>
  <c r="AU61" i="1"/>
  <c r="AW61" i="1"/>
  <c r="AX61" i="1"/>
  <c r="AY61" i="1"/>
  <c r="AZ61" i="1"/>
  <c r="BQ61" i="1"/>
  <c r="CP61" i="1" s="1"/>
  <c r="BR61" i="1"/>
  <c r="CQ61" i="1" s="1"/>
  <c r="BS61" i="1"/>
  <c r="CR61" i="1" s="1"/>
  <c r="BT61" i="1"/>
  <c r="BV61" i="1"/>
  <c r="BW61" i="1"/>
  <c r="BX61" i="1"/>
  <c r="CW61" i="1" s="1"/>
  <c r="BY61" i="1"/>
  <c r="DO61" i="1"/>
  <c r="J62" i="1"/>
  <c r="AR62" i="1"/>
  <c r="AS62" i="1"/>
  <c r="AT62" i="1"/>
  <c r="AU62" i="1"/>
  <c r="AV62" i="1"/>
  <c r="AX62" i="1"/>
  <c r="AY62" i="1"/>
  <c r="AZ62" i="1"/>
  <c r="BQ62" i="1"/>
  <c r="CP62" i="1" s="1"/>
  <c r="BR62" i="1"/>
  <c r="BS62" i="1"/>
  <c r="BT62" i="1"/>
  <c r="CS62" i="1" s="1"/>
  <c r="BU62" i="1"/>
  <c r="CT62" i="1" s="1"/>
  <c r="BW62" i="1"/>
  <c r="BX62" i="1"/>
  <c r="BY62" i="1"/>
  <c r="DO62" i="1"/>
  <c r="EE62" i="1" s="1"/>
  <c r="J63" i="1"/>
  <c r="AR63" i="1"/>
  <c r="AS63" i="1"/>
  <c r="AT63" i="1"/>
  <c r="AU63" i="1"/>
  <c r="AV63" i="1"/>
  <c r="AW63" i="1"/>
  <c r="AY63" i="1"/>
  <c r="AZ63" i="1"/>
  <c r="BQ63" i="1"/>
  <c r="CP63" i="1" s="1"/>
  <c r="BR63" i="1"/>
  <c r="CQ63" i="1" s="1"/>
  <c r="BS63" i="1"/>
  <c r="CR63" i="1" s="1"/>
  <c r="BT63" i="1"/>
  <c r="BU63" i="1"/>
  <c r="BV63" i="1"/>
  <c r="BX63" i="1"/>
  <c r="CW63" i="1" s="1"/>
  <c r="BY63" i="1"/>
  <c r="DO63" i="1"/>
  <c r="EH63" i="1" s="1"/>
  <c r="J64" i="1"/>
  <c r="AR64" i="1"/>
  <c r="AS64" i="1"/>
  <c r="AT64" i="1"/>
  <c r="AU64" i="1"/>
  <c r="AV64" i="1"/>
  <c r="AW64" i="1"/>
  <c r="AX64" i="1"/>
  <c r="AZ64" i="1"/>
  <c r="BQ64" i="1"/>
  <c r="CP64" i="1" s="1"/>
  <c r="BR64" i="1"/>
  <c r="BS64" i="1"/>
  <c r="BT64" i="1"/>
  <c r="BU64" i="1"/>
  <c r="CT64" i="1" s="1"/>
  <c r="BV64" i="1"/>
  <c r="BW64" i="1"/>
  <c r="CV64" i="1" s="1"/>
  <c r="BY64" i="1"/>
  <c r="DO64" i="1"/>
  <c r="EG64" i="1" s="1"/>
  <c r="J65" i="1"/>
  <c r="AR65" i="1"/>
  <c r="AS65" i="1"/>
  <c r="AT65" i="1"/>
  <c r="AU65" i="1"/>
  <c r="AV65" i="1"/>
  <c r="AW65" i="1"/>
  <c r="AX65" i="1"/>
  <c r="AY65" i="1"/>
  <c r="BQ65" i="1"/>
  <c r="CP65" i="1" s="1"/>
  <c r="BR65" i="1"/>
  <c r="BS65" i="1"/>
  <c r="BT65" i="1"/>
  <c r="BU65" i="1"/>
  <c r="BV65" i="1"/>
  <c r="BW65" i="1"/>
  <c r="CV65" i="1" s="1"/>
  <c r="BX65" i="1"/>
  <c r="DO65" i="1"/>
  <c r="EH65" i="1" s="1"/>
  <c r="D66" i="1"/>
  <c r="E66" i="1"/>
  <c r="F66" i="1"/>
  <c r="G66" i="1"/>
  <c r="H66" i="1"/>
  <c r="J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DO70" i="1"/>
  <c r="EF70" i="1" s="1"/>
  <c r="J71" i="1"/>
  <c r="AR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Q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DO71" i="1"/>
  <c r="J72" i="1"/>
  <c r="AR72" i="1"/>
  <c r="AS72" i="1"/>
  <c r="AU72" i="1"/>
  <c r="AV72" i="1"/>
  <c r="AW72" i="1"/>
  <c r="AX72" i="1"/>
  <c r="AY72" i="1"/>
  <c r="AZ72" i="1"/>
  <c r="BA72" i="1"/>
  <c r="BB72" i="1"/>
  <c r="BC72" i="1"/>
  <c r="BD72" i="1"/>
  <c r="BE72" i="1"/>
  <c r="BQ72" i="1"/>
  <c r="BR72" i="1"/>
  <c r="BT72" i="1"/>
  <c r="BU72" i="1"/>
  <c r="BV72" i="1"/>
  <c r="BW72" i="1"/>
  <c r="BX72" i="1"/>
  <c r="BY72" i="1"/>
  <c r="BZ72" i="1"/>
  <c r="CA72" i="1"/>
  <c r="CB72" i="1"/>
  <c r="CC72" i="1"/>
  <c r="CD72" i="1"/>
  <c r="DO72" i="1"/>
  <c r="EK72" i="1" s="1"/>
  <c r="J73" i="1"/>
  <c r="AR73" i="1"/>
  <c r="AS73" i="1"/>
  <c r="AT73" i="1"/>
  <c r="AV73" i="1"/>
  <c r="AW73" i="1"/>
  <c r="AX73" i="1"/>
  <c r="AY73" i="1"/>
  <c r="AZ73" i="1"/>
  <c r="BA73" i="1"/>
  <c r="BB73" i="1"/>
  <c r="BC73" i="1"/>
  <c r="BD73" i="1"/>
  <c r="BE73" i="1"/>
  <c r="BQ73" i="1"/>
  <c r="BR73" i="1"/>
  <c r="BS73" i="1"/>
  <c r="BU73" i="1"/>
  <c r="BV73" i="1"/>
  <c r="BW73" i="1"/>
  <c r="BX73" i="1"/>
  <c r="BY73" i="1"/>
  <c r="BZ73" i="1"/>
  <c r="CA73" i="1"/>
  <c r="CB73" i="1"/>
  <c r="CC73" i="1"/>
  <c r="CD73" i="1"/>
  <c r="DO73" i="1"/>
  <c r="EF73" i="1" s="1"/>
  <c r="J74" i="1"/>
  <c r="AR74" i="1"/>
  <c r="AS74" i="1"/>
  <c r="AT74" i="1"/>
  <c r="AU74" i="1"/>
  <c r="AW74" i="1"/>
  <c r="AX74" i="1"/>
  <c r="AY74" i="1"/>
  <c r="AZ74" i="1"/>
  <c r="BA74" i="1"/>
  <c r="BB74" i="1"/>
  <c r="BC74" i="1"/>
  <c r="BD74" i="1"/>
  <c r="BE74" i="1"/>
  <c r="BQ74" i="1"/>
  <c r="BR74" i="1"/>
  <c r="BS74" i="1"/>
  <c r="BT74" i="1"/>
  <c r="BV74" i="1"/>
  <c r="BW74" i="1"/>
  <c r="BX74" i="1"/>
  <c r="BY74" i="1"/>
  <c r="BZ74" i="1"/>
  <c r="CA74" i="1"/>
  <c r="CB74" i="1"/>
  <c r="CC74" i="1"/>
  <c r="CD74" i="1"/>
  <c r="DO74" i="1"/>
  <c r="EI74" i="1" s="1"/>
  <c r="J75" i="1"/>
  <c r="AR75" i="1"/>
  <c r="AS75" i="1"/>
  <c r="AT75" i="1"/>
  <c r="AU75" i="1"/>
  <c r="AV75" i="1"/>
  <c r="AX75" i="1"/>
  <c r="AY75" i="1"/>
  <c r="AZ75" i="1"/>
  <c r="BA75" i="1"/>
  <c r="BB75" i="1"/>
  <c r="BC75" i="1"/>
  <c r="BD75" i="1"/>
  <c r="BE75" i="1"/>
  <c r="BQ75" i="1"/>
  <c r="BR75" i="1"/>
  <c r="BS75" i="1"/>
  <c r="BT75" i="1"/>
  <c r="BU75" i="1"/>
  <c r="BW75" i="1"/>
  <c r="BX75" i="1"/>
  <c r="BY75" i="1"/>
  <c r="BZ75" i="1"/>
  <c r="CA75" i="1"/>
  <c r="CB75" i="1"/>
  <c r="CC75" i="1"/>
  <c r="CD75" i="1"/>
  <c r="DO75" i="1"/>
  <c r="J76" i="1"/>
  <c r="AR76" i="1"/>
  <c r="AS76" i="1"/>
  <c r="AT76" i="1"/>
  <c r="AU76" i="1"/>
  <c r="AV76" i="1"/>
  <c r="AW76" i="1"/>
  <c r="AY76" i="1"/>
  <c r="AZ76" i="1"/>
  <c r="BA76" i="1"/>
  <c r="BB76" i="1"/>
  <c r="BC76" i="1"/>
  <c r="BD76" i="1"/>
  <c r="BE76" i="1"/>
  <c r="BQ76" i="1"/>
  <c r="BR76" i="1"/>
  <c r="BS76" i="1"/>
  <c r="BT76" i="1"/>
  <c r="BU76" i="1"/>
  <c r="BV76" i="1"/>
  <c r="BX76" i="1"/>
  <c r="BY76" i="1"/>
  <c r="BZ76" i="1"/>
  <c r="CA76" i="1"/>
  <c r="CB76" i="1"/>
  <c r="CC76" i="1"/>
  <c r="CD76" i="1"/>
  <c r="DO76" i="1"/>
  <c r="EG76" i="1" s="1"/>
  <c r="J77" i="1"/>
  <c r="AR77" i="1"/>
  <c r="AS77" i="1"/>
  <c r="AT77" i="1"/>
  <c r="AU77" i="1"/>
  <c r="AV77" i="1"/>
  <c r="AW77" i="1"/>
  <c r="AX77" i="1"/>
  <c r="AZ77" i="1"/>
  <c r="BA77" i="1"/>
  <c r="BB77" i="1"/>
  <c r="BC77" i="1"/>
  <c r="BD77" i="1"/>
  <c r="BE77" i="1"/>
  <c r="BQ77" i="1"/>
  <c r="BR77" i="1"/>
  <c r="BS77" i="1"/>
  <c r="BT77" i="1"/>
  <c r="BU77" i="1"/>
  <c r="BV77" i="1"/>
  <c r="BW77" i="1"/>
  <c r="BY77" i="1"/>
  <c r="BZ77" i="1"/>
  <c r="CA77" i="1"/>
  <c r="CB77" i="1"/>
  <c r="CC77" i="1"/>
  <c r="CD77" i="1"/>
  <c r="DO77" i="1"/>
  <c r="J78" i="1"/>
  <c r="AR78" i="1"/>
  <c r="AS78" i="1"/>
  <c r="AT78" i="1"/>
  <c r="AU78" i="1"/>
  <c r="AV78" i="1"/>
  <c r="AW78" i="1"/>
  <c r="AX78" i="1"/>
  <c r="AY78" i="1"/>
  <c r="BA78" i="1"/>
  <c r="BB78" i="1"/>
  <c r="BC78" i="1"/>
  <c r="BD78" i="1"/>
  <c r="BE78" i="1"/>
  <c r="BQ78" i="1"/>
  <c r="BR78" i="1"/>
  <c r="BS78" i="1"/>
  <c r="BT78" i="1"/>
  <c r="BU78" i="1"/>
  <c r="BV78" i="1"/>
  <c r="BW78" i="1"/>
  <c r="BX78" i="1"/>
  <c r="BZ78" i="1"/>
  <c r="CA78" i="1"/>
  <c r="CB78" i="1"/>
  <c r="CC78" i="1"/>
  <c r="CD78" i="1"/>
  <c r="DO78" i="1"/>
  <c r="EJ78" i="1" s="1"/>
  <c r="J79" i="1"/>
  <c r="AR79" i="1"/>
  <c r="AS79" i="1"/>
  <c r="AT79" i="1"/>
  <c r="AU79" i="1"/>
  <c r="AV79" i="1"/>
  <c r="AW79" i="1"/>
  <c r="AX79" i="1"/>
  <c r="AY79" i="1"/>
  <c r="AZ79" i="1"/>
  <c r="BB79" i="1"/>
  <c r="BC79" i="1"/>
  <c r="BD79" i="1"/>
  <c r="BE79" i="1"/>
  <c r="BQ79" i="1"/>
  <c r="BR79" i="1"/>
  <c r="BS79" i="1"/>
  <c r="BT79" i="1"/>
  <c r="BU79" i="1"/>
  <c r="BV79" i="1"/>
  <c r="BW79" i="1"/>
  <c r="BX79" i="1"/>
  <c r="BY79" i="1"/>
  <c r="CA79" i="1"/>
  <c r="CB79" i="1"/>
  <c r="CC79" i="1"/>
  <c r="CD79" i="1"/>
  <c r="DO79" i="1"/>
  <c r="J80" i="1"/>
  <c r="AR80" i="1"/>
  <c r="AS80" i="1"/>
  <c r="AT80" i="1"/>
  <c r="AU80" i="1"/>
  <c r="AV80" i="1"/>
  <c r="AW80" i="1"/>
  <c r="AX80" i="1"/>
  <c r="AY80" i="1"/>
  <c r="AZ80" i="1"/>
  <c r="BA80" i="1"/>
  <c r="BC80" i="1"/>
  <c r="BD80" i="1"/>
  <c r="BE80" i="1"/>
  <c r="BQ80" i="1"/>
  <c r="BR80" i="1"/>
  <c r="BS80" i="1"/>
  <c r="BT80" i="1"/>
  <c r="BU80" i="1"/>
  <c r="BV80" i="1"/>
  <c r="BW80" i="1"/>
  <c r="BX80" i="1"/>
  <c r="BY80" i="1"/>
  <c r="BZ80" i="1"/>
  <c r="CB80" i="1"/>
  <c r="CC80" i="1"/>
  <c r="CD80" i="1"/>
  <c r="DO80" i="1"/>
  <c r="EJ80" i="1" s="1"/>
  <c r="J81" i="1"/>
  <c r="AR81" i="1"/>
  <c r="AS81" i="1"/>
  <c r="AT81" i="1"/>
  <c r="AU81" i="1"/>
  <c r="AV81" i="1"/>
  <c r="AW81" i="1"/>
  <c r="AX81" i="1"/>
  <c r="AY81" i="1"/>
  <c r="AZ81" i="1"/>
  <c r="BA81" i="1"/>
  <c r="BB81" i="1"/>
  <c r="BD81" i="1"/>
  <c r="BE81" i="1"/>
  <c r="BQ81" i="1"/>
  <c r="BR81" i="1"/>
  <c r="BS81" i="1"/>
  <c r="BT81" i="1"/>
  <c r="BU81" i="1"/>
  <c r="BV81" i="1"/>
  <c r="BW81" i="1"/>
  <c r="BX81" i="1"/>
  <c r="BY81" i="1"/>
  <c r="BZ81" i="1"/>
  <c r="CA81" i="1"/>
  <c r="CC81" i="1"/>
  <c r="CD81" i="1"/>
  <c r="DO81" i="1"/>
  <c r="EF81" i="1" s="1"/>
  <c r="J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E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D82" i="1"/>
  <c r="DO82" i="1"/>
  <c r="J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DO83" i="1"/>
  <c r="D84" i="1"/>
  <c r="E84" i="1"/>
  <c r="F84" i="1"/>
  <c r="G84" i="1"/>
  <c r="H84" i="1"/>
  <c r="J122" i="1"/>
  <c r="AS122" i="1"/>
  <c r="AT122" i="1"/>
  <c r="AU122" i="1"/>
  <c r="AV122" i="1"/>
  <c r="AW122" i="1"/>
  <c r="AX122" i="1"/>
  <c r="AY122" i="1"/>
  <c r="BR122" i="1"/>
  <c r="BS122" i="1"/>
  <c r="BT122" i="1"/>
  <c r="BU122" i="1"/>
  <c r="BV122" i="1"/>
  <c r="BW122" i="1"/>
  <c r="BX122" i="1"/>
  <c r="DO122" i="1"/>
  <c r="EE122" i="1" s="1"/>
  <c r="J123" i="1"/>
  <c r="AR123" i="1"/>
  <c r="AT123" i="1"/>
  <c r="AU123" i="1"/>
  <c r="AV123" i="1"/>
  <c r="AW123" i="1"/>
  <c r="AX123" i="1"/>
  <c r="AY123" i="1"/>
  <c r="BQ123" i="1"/>
  <c r="BS123" i="1"/>
  <c r="BT123" i="1"/>
  <c r="BU123" i="1"/>
  <c r="BV123" i="1"/>
  <c r="BW123" i="1"/>
  <c r="BX123" i="1"/>
  <c r="DO123" i="1"/>
  <c r="EJ123" i="1" s="1"/>
  <c r="J124" i="1"/>
  <c r="AR124" i="1"/>
  <c r="AS124" i="1"/>
  <c r="AU124" i="1"/>
  <c r="AV124" i="1"/>
  <c r="AW124" i="1"/>
  <c r="AX124" i="1"/>
  <c r="AY124" i="1"/>
  <c r="BQ124" i="1"/>
  <c r="BR124" i="1"/>
  <c r="BT124" i="1"/>
  <c r="BU124" i="1"/>
  <c r="BV124" i="1"/>
  <c r="BW124" i="1"/>
  <c r="BX124" i="1"/>
  <c r="DO124" i="1"/>
  <c r="EG124" i="1" s="1"/>
  <c r="J125" i="1"/>
  <c r="AR125" i="1"/>
  <c r="AS125" i="1"/>
  <c r="AT125" i="1"/>
  <c r="AV125" i="1"/>
  <c r="AW125" i="1"/>
  <c r="AX125" i="1"/>
  <c r="AY125" i="1"/>
  <c r="BQ125" i="1"/>
  <c r="BR125" i="1"/>
  <c r="BS125" i="1"/>
  <c r="BU125" i="1"/>
  <c r="BV125" i="1"/>
  <c r="BW125" i="1"/>
  <c r="BX125" i="1"/>
  <c r="DO125" i="1"/>
  <c r="J126" i="1"/>
  <c r="AR126" i="1"/>
  <c r="AS126" i="1"/>
  <c r="AT126" i="1"/>
  <c r="AU126" i="1"/>
  <c r="AW126" i="1"/>
  <c r="AX126" i="1"/>
  <c r="AY126" i="1"/>
  <c r="BQ126" i="1"/>
  <c r="BR126" i="1"/>
  <c r="BS126" i="1"/>
  <c r="BT126" i="1"/>
  <c r="BV126" i="1"/>
  <c r="BW126" i="1"/>
  <c r="BX126" i="1"/>
  <c r="DO126" i="1"/>
  <c r="EE126" i="1" s="1"/>
  <c r="J127" i="1"/>
  <c r="AR127" i="1"/>
  <c r="AS127" i="1"/>
  <c r="AT127" i="1"/>
  <c r="AU127" i="1"/>
  <c r="AV127" i="1"/>
  <c r="AX127" i="1"/>
  <c r="AY127" i="1"/>
  <c r="BQ127" i="1"/>
  <c r="BR127" i="1"/>
  <c r="BS127" i="1"/>
  <c r="BT127" i="1"/>
  <c r="BU127" i="1"/>
  <c r="BW127" i="1"/>
  <c r="BX127" i="1"/>
  <c r="DO127" i="1"/>
  <c r="J128" i="1"/>
  <c r="AR128" i="1"/>
  <c r="AS128" i="1"/>
  <c r="AT128" i="1"/>
  <c r="AU128" i="1"/>
  <c r="AV128" i="1"/>
  <c r="AW128" i="1"/>
  <c r="AY128" i="1"/>
  <c r="BQ128" i="1"/>
  <c r="BR128" i="1"/>
  <c r="BS128" i="1"/>
  <c r="BT128" i="1"/>
  <c r="BU128" i="1"/>
  <c r="BV128" i="1"/>
  <c r="BX128" i="1"/>
  <c r="DO128" i="1"/>
  <c r="EJ128" i="1" s="1"/>
  <c r="J129" i="1"/>
  <c r="AR129" i="1"/>
  <c r="AS129" i="1"/>
  <c r="AT129" i="1"/>
  <c r="AU129" i="1"/>
  <c r="AV129" i="1"/>
  <c r="AW129" i="1"/>
  <c r="AX129" i="1"/>
  <c r="BQ129" i="1"/>
  <c r="BR129" i="1"/>
  <c r="BS129" i="1"/>
  <c r="BT129" i="1"/>
  <c r="BU129" i="1"/>
  <c r="BV129" i="1"/>
  <c r="BW129" i="1"/>
  <c r="DO129" i="1"/>
  <c r="D130" i="1"/>
  <c r="E130" i="1"/>
  <c r="F130" i="1"/>
  <c r="G130" i="1"/>
  <c r="H130" i="1"/>
  <c r="J133" i="1"/>
  <c r="AS133" i="1"/>
  <c r="AT133" i="1"/>
  <c r="AU133" i="1"/>
  <c r="AV133" i="1"/>
  <c r="AW133" i="1"/>
  <c r="AX133" i="1"/>
  <c r="AY133" i="1"/>
  <c r="AZ133" i="1"/>
  <c r="BA133" i="1"/>
  <c r="BR133" i="1"/>
  <c r="BS133" i="1"/>
  <c r="BT133" i="1"/>
  <c r="BU133" i="1"/>
  <c r="BV133" i="1"/>
  <c r="BW133" i="1"/>
  <c r="BX133" i="1"/>
  <c r="BY133" i="1"/>
  <c r="BZ133" i="1"/>
  <c r="DO133" i="1"/>
  <c r="EF133" i="1" s="1"/>
  <c r="J134" i="1"/>
  <c r="AR134" i="1"/>
  <c r="AT134" i="1"/>
  <c r="AU134" i="1"/>
  <c r="AV134" i="1"/>
  <c r="AW134" i="1"/>
  <c r="AX134" i="1"/>
  <c r="AY134" i="1"/>
  <c r="AZ134" i="1"/>
  <c r="BA134" i="1"/>
  <c r="BQ134" i="1"/>
  <c r="BS134" i="1"/>
  <c r="BT134" i="1"/>
  <c r="BU134" i="1"/>
  <c r="BV134" i="1"/>
  <c r="BW134" i="1"/>
  <c r="BX134" i="1"/>
  <c r="BY134" i="1"/>
  <c r="BZ134" i="1"/>
  <c r="DO134" i="1"/>
  <c r="J135" i="1"/>
  <c r="AR135" i="1"/>
  <c r="AS135" i="1"/>
  <c r="AU135" i="1"/>
  <c r="AV135" i="1"/>
  <c r="AW135" i="1"/>
  <c r="AX135" i="1"/>
  <c r="AY135" i="1"/>
  <c r="AZ135" i="1"/>
  <c r="BA135" i="1"/>
  <c r="BQ135" i="1"/>
  <c r="BR135" i="1"/>
  <c r="BT135" i="1"/>
  <c r="BU135" i="1"/>
  <c r="BV135" i="1"/>
  <c r="BW135" i="1"/>
  <c r="BX135" i="1"/>
  <c r="BY135" i="1"/>
  <c r="BZ135" i="1"/>
  <c r="DO135" i="1"/>
  <c r="J136" i="1"/>
  <c r="AR136" i="1"/>
  <c r="AS136" i="1"/>
  <c r="AT136" i="1"/>
  <c r="AV136" i="1"/>
  <c r="AW136" i="1"/>
  <c r="AX136" i="1"/>
  <c r="AY136" i="1"/>
  <c r="AZ136" i="1"/>
  <c r="BA136" i="1"/>
  <c r="BQ136" i="1"/>
  <c r="BR136" i="1"/>
  <c r="BS136" i="1"/>
  <c r="BU136" i="1"/>
  <c r="BV136" i="1"/>
  <c r="BW136" i="1"/>
  <c r="BX136" i="1"/>
  <c r="BY136" i="1"/>
  <c r="BZ136" i="1"/>
  <c r="DO136" i="1"/>
  <c r="EF136" i="1" s="1"/>
  <c r="J137" i="1"/>
  <c r="AR137" i="1"/>
  <c r="AS137" i="1"/>
  <c r="AT137" i="1"/>
  <c r="AU137" i="1"/>
  <c r="AW137" i="1"/>
  <c r="AX137" i="1"/>
  <c r="AY137" i="1"/>
  <c r="AZ137" i="1"/>
  <c r="BA137" i="1"/>
  <c r="BQ137" i="1"/>
  <c r="BR137" i="1"/>
  <c r="BS137" i="1"/>
  <c r="BT137" i="1"/>
  <c r="BV137" i="1"/>
  <c r="BW137" i="1"/>
  <c r="BX137" i="1"/>
  <c r="BY137" i="1"/>
  <c r="BZ137" i="1"/>
  <c r="DO137" i="1"/>
  <c r="J138" i="1"/>
  <c r="AR138" i="1"/>
  <c r="AS138" i="1"/>
  <c r="AT138" i="1"/>
  <c r="AU138" i="1"/>
  <c r="AV138" i="1"/>
  <c r="AX138" i="1"/>
  <c r="AY138" i="1"/>
  <c r="AZ138" i="1"/>
  <c r="BA138" i="1"/>
  <c r="BQ138" i="1"/>
  <c r="BR138" i="1"/>
  <c r="BS138" i="1"/>
  <c r="BT138" i="1"/>
  <c r="BU138" i="1"/>
  <c r="BW138" i="1"/>
  <c r="BX138" i="1"/>
  <c r="BY138" i="1"/>
  <c r="BZ138" i="1"/>
  <c r="DO138" i="1"/>
  <c r="EE138" i="1" s="1"/>
  <c r="J139" i="1"/>
  <c r="AR139" i="1"/>
  <c r="AS139" i="1"/>
  <c r="AT139" i="1"/>
  <c r="AU139" i="1"/>
  <c r="AV139" i="1"/>
  <c r="AW139" i="1"/>
  <c r="AY139" i="1"/>
  <c r="AZ139" i="1"/>
  <c r="BA139" i="1"/>
  <c r="BQ139" i="1"/>
  <c r="BR139" i="1"/>
  <c r="BS139" i="1"/>
  <c r="BT139" i="1"/>
  <c r="BU139" i="1"/>
  <c r="BV139" i="1"/>
  <c r="BX139" i="1"/>
  <c r="BY139" i="1"/>
  <c r="BZ139" i="1"/>
  <c r="DO139" i="1"/>
  <c r="J140" i="1"/>
  <c r="AR140" i="1"/>
  <c r="AS140" i="1"/>
  <c r="AT140" i="1"/>
  <c r="AU140" i="1"/>
  <c r="AV140" i="1"/>
  <c r="AW140" i="1"/>
  <c r="AX140" i="1"/>
  <c r="AZ140" i="1"/>
  <c r="BA140" i="1"/>
  <c r="BQ140" i="1"/>
  <c r="BR140" i="1"/>
  <c r="BS140" i="1"/>
  <c r="BT140" i="1"/>
  <c r="BU140" i="1"/>
  <c r="BV140" i="1"/>
  <c r="BW140" i="1"/>
  <c r="BY140" i="1"/>
  <c r="BZ140" i="1"/>
  <c r="DO140" i="1"/>
  <c r="J141" i="1"/>
  <c r="AR141" i="1"/>
  <c r="AS141" i="1"/>
  <c r="AT141" i="1"/>
  <c r="AU141" i="1"/>
  <c r="AV141" i="1"/>
  <c r="AW141" i="1"/>
  <c r="AX141" i="1"/>
  <c r="AY141" i="1"/>
  <c r="BA141" i="1"/>
  <c r="BQ141" i="1"/>
  <c r="BR141" i="1"/>
  <c r="BS141" i="1"/>
  <c r="BT141" i="1"/>
  <c r="BU141" i="1"/>
  <c r="BV141" i="1"/>
  <c r="BW141" i="1"/>
  <c r="BX141" i="1"/>
  <c r="BZ141" i="1"/>
  <c r="DO141" i="1"/>
  <c r="J142" i="1"/>
  <c r="AR142" i="1"/>
  <c r="AT142" i="1"/>
  <c r="AU142" i="1"/>
  <c r="AV142" i="1"/>
  <c r="AW142" i="1"/>
  <c r="AX142" i="1"/>
  <c r="AY142" i="1"/>
  <c r="AZ142" i="1"/>
  <c r="BQ142" i="1"/>
  <c r="BS142" i="1"/>
  <c r="BT142" i="1"/>
  <c r="BU142" i="1"/>
  <c r="BV142" i="1"/>
  <c r="BW142" i="1"/>
  <c r="BX142" i="1"/>
  <c r="BY142" i="1"/>
  <c r="DO142" i="1"/>
  <c r="EI142" i="1" s="1"/>
  <c r="J147" i="1"/>
  <c r="AS147" i="1"/>
  <c r="AT147" i="1"/>
  <c r="AU147" i="1"/>
  <c r="AV147" i="1"/>
  <c r="AW147" i="1"/>
  <c r="AX147" i="1"/>
  <c r="AY147" i="1"/>
  <c r="BR147" i="1"/>
  <c r="BS147" i="1"/>
  <c r="BT147" i="1"/>
  <c r="BU147" i="1"/>
  <c r="BV147" i="1"/>
  <c r="BW147" i="1"/>
  <c r="BX147" i="1"/>
  <c r="DO147" i="1"/>
  <c r="EF147" i="1" s="1"/>
  <c r="J148" i="1"/>
  <c r="AR148" i="1"/>
  <c r="AT148" i="1"/>
  <c r="AU148" i="1"/>
  <c r="AV148" i="1"/>
  <c r="AW148" i="1"/>
  <c r="AX148" i="1"/>
  <c r="AY148" i="1"/>
  <c r="BQ148" i="1"/>
  <c r="BS148" i="1"/>
  <c r="BT148" i="1"/>
  <c r="BU148" i="1"/>
  <c r="BV148" i="1"/>
  <c r="BW148" i="1"/>
  <c r="BX148" i="1"/>
  <c r="DO148" i="1"/>
  <c r="EG148" i="1" s="1"/>
  <c r="J149" i="1"/>
  <c r="AR149" i="1"/>
  <c r="AS149" i="1"/>
  <c r="AU149" i="1"/>
  <c r="AV149" i="1"/>
  <c r="AW149" i="1"/>
  <c r="AX149" i="1"/>
  <c r="AY149" i="1"/>
  <c r="BQ149" i="1"/>
  <c r="BR149" i="1"/>
  <c r="BT149" i="1"/>
  <c r="BU149" i="1"/>
  <c r="BV149" i="1"/>
  <c r="BW149" i="1"/>
  <c r="BX149" i="1"/>
  <c r="DO149" i="1"/>
  <c r="EE149" i="1" s="1"/>
  <c r="J150" i="1"/>
  <c r="AR150" i="1"/>
  <c r="AS150" i="1"/>
  <c r="AT150" i="1"/>
  <c r="AV150" i="1"/>
  <c r="AW150" i="1"/>
  <c r="AX150" i="1"/>
  <c r="AY150" i="1"/>
  <c r="BQ150" i="1"/>
  <c r="BR150" i="1"/>
  <c r="BS150" i="1"/>
  <c r="BU150" i="1"/>
  <c r="BV150" i="1"/>
  <c r="BW150" i="1"/>
  <c r="BX150" i="1"/>
  <c r="DO150" i="1"/>
  <c r="EF150" i="1" s="1"/>
  <c r="J151" i="1"/>
  <c r="AR151" i="1"/>
  <c r="AS151" i="1"/>
  <c r="AT151" i="1"/>
  <c r="AU151" i="1"/>
  <c r="AW151" i="1"/>
  <c r="AX151" i="1"/>
  <c r="AY151" i="1"/>
  <c r="BQ151" i="1"/>
  <c r="BR151" i="1"/>
  <c r="BS151" i="1"/>
  <c r="BT151" i="1"/>
  <c r="BV151" i="1"/>
  <c r="BW151" i="1"/>
  <c r="BX151" i="1"/>
  <c r="DO151" i="1"/>
  <c r="EJ151" i="1" s="1"/>
  <c r="J152" i="1"/>
  <c r="AR152" i="1"/>
  <c r="AS152" i="1"/>
  <c r="AT152" i="1"/>
  <c r="AU152" i="1"/>
  <c r="AV152" i="1"/>
  <c r="AX152" i="1"/>
  <c r="AY152" i="1"/>
  <c r="BQ152" i="1"/>
  <c r="BR152" i="1"/>
  <c r="BS152" i="1"/>
  <c r="BT152" i="1"/>
  <c r="BU152" i="1"/>
  <c r="BW152" i="1"/>
  <c r="BX152" i="1"/>
  <c r="DO152" i="1"/>
  <c r="J153" i="1"/>
  <c r="AR153" i="1"/>
  <c r="AS153" i="1"/>
  <c r="AT153" i="1"/>
  <c r="AU153" i="1"/>
  <c r="AV153" i="1"/>
  <c r="AW153" i="1"/>
  <c r="AY153" i="1"/>
  <c r="BQ153" i="1"/>
  <c r="BR153" i="1"/>
  <c r="BS153" i="1"/>
  <c r="BT153" i="1"/>
  <c r="BU153" i="1"/>
  <c r="BV153" i="1"/>
  <c r="BX153" i="1"/>
  <c r="DO153" i="1"/>
  <c r="J154" i="1"/>
  <c r="AR154" i="1"/>
  <c r="AS154" i="1"/>
  <c r="AT154" i="1"/>
  <c r="AU154" i="1"/>
  <c r="AV154" i="1"/>
  <c r="AW154" i="1"/>
  <c r="AX154" i="1"/>
  <c r="BQ154" i="1"/>
  <c r="BR154" i="1"/>
  <c r="BS154" i="1"/>
  <c r="BT154" i="1"/>
  <c r="BU154" i="1"/>
  <c r="BV154" i="1"/>
  <c r="BW154" i="1"/>
  <c r="DO154" i="1"/>
  <c r="EG154" i="1" s="1"/>
  <c r="D155" i="1"/>
  <c r="E155" i="1"/>
  <c r="F155" i="1"/>
  <c r="G155" i="1"/>
  <c r="H155" i="1"/>
  <c r="CP13" i="1" l="1"/>
  <c r="ES299" i="1"/>
  <c r="ES295" i="1"/>
  <c r="ES297" i="1"/>
  <c r="ES293" i="1"/>
  <c r="J144" i="1"/>
  <c r="ES301" i="1"/>
  <c r="CR57" i="1"/>
  <c r="CT7" i="1"/>
  <c r="DS7" i="1" s="1"/>
  <c r="CS7" i="1"/>
  <c r="CQ65" i="1"/>
  <c r="CS57" i="1"/>
  <c r="CQ62" i="1"/>
  <c r="CR62" i="1"/>
  <c r="CU6" i="1"/>
  <c r="CU12" i="1"/>
  <c r="CR23" i="1"/>
  <c r="CQ64" i="1"/>
  <c r="CQ60" i="1"/>
  <c r="CX8" i="1"/>
  <c r="CT8" i="1"/>
  <c r="CS63" i="1"/>
  <c r="CT60" i="1"/>
  <c r="CQ10" i="1"/>
  <c r="DV6" i="1" s="1"/>
  <c r="CR8" i="1"/>
  <c r="CR65" i="1"/>
  <c r="CS5" i="1"/>
  <c r="EK58" i="1"/>
  <c r="CU9" i="1"/>
  <c r="CU60" i="1"/>
  <c r="CT6" i="1"/>
  <c r="CT5" i="1"/>
  <c r="DA70" i="1"/>
  <c r="CW70" i="1"/>
  <c r="EL33" i="1"/>
  <c r="CW13" i="1"/>
  <c r="CW62" i="1"/>
  <c r="EJ38" i="1"/>
  <c r="CU8" i="1"/>
  <c r="CT65" i="1"/>
  <c r="CS11" i="1"/>
  <c r="CS70" i="1"/>
  <c r="EJ124" i="1"/>
  <c r="CY39" i="1"/>
  <c r="EF38" i="1"/>
  <c r="CR37" i="1"/>
  <c r="CW36" i="1"/>
  <c r="CR36" i="1"/>
  <c r="CX10" i="1"/>
  <c r="CS64" i="1"/>
  <c r="CS59" i="1"/>
  <c r="CS10" i="1"/>
  <c r="CV9" i="1"/>
  <c r="CW6" i="1"/>
  <c r="CS6" i="1"/>
  <c r="CX63" i="1"/>
  <c r="EE58" i="1"/>
  <c r="EL12" i="1"/>
  <c r="CX57" i="1"/>
  <c r="CU61" i="1"/>
  <c r="EL25" i="1"/>
  <c r="CU11" i="1"/>
  <c r="CW8" i="1"/>
  <c r="CW126" i="1"/>
  <c r="CU63" i="1"/>
  <c r="CX12" i="1"/>
  <c r="CX6" i="1"/>
  <c r="CV133" i="1"/>
  <c r="CS129" i="1"/>
  <c r="CS127" i="1"/>
  <c r="EK81" i="1"/>
  <c r="CU65" i="1"/>
  <c r="CU64" i="1"/>
  <c r="CT63" i="1"/>
  <c r="CX61" i="1"/>
  <c r="CS61" i="1"/>
  <c r="CW57" i="1"/>
  <c r="EI33" i="1"/>
  <c r="CU13" i="1"/>
  <c r="CT11" i="1"/>
  <c r="CV10" i="1"/>
  <c r="CU76" i="1"/>
  <c r="CQ76" i="1"/>
  <c r="CV62" i="1"/>
  <c r="CT59" i="1"/>
  <c r="EG32" i="1"/>
  <c r="CW32" i="1"/>
  <c r="CX9" i="1"/>
  <c r="CW65" i="1"/>
  <c r="CS65" i="1"/>
  <c r="CV61" i="1"/>
  <c r="CS13" i="1"/>
  <c r="CY76" i="1"/>
  <c r="CP76" i="1"/>
  <c r="CU74" i="1"/>
  <c r="CP74" i="1"/>
  <c r="CR64" i="1"/>
  <c r="CX62" i="1"/>
  <c r="CQ59" i="1"/>
  <c r="CS38" i="1"/>
  <c r="CV12" i="1"/>
  <c r="CW10" i="1"/>
  <c r="CR10" i="1"/>
  <c r="CP137" i="1"/>
  <c r="CU124" i="1"/>
  <c r="CP124" i="1"/>
  <c r="CX83" i="1"/>
  <c r="CX82" i="1"/>
  <c r="CT82" i="1"/>
  <c r="CP82" i="1"/>
  <c r="EI81" i="1"/>
  <c r="CY81" i="1"/>
  <c r="EK64" i="1"/>
  <c r="CV52" i="1"/>
  <c r="CR52" i="1"/>
  <c r="CV51" i="1"/>
  <c r="CR51" i="1"/>
  <c r="EL50" i="1"/>
  <c r="CX49" i="1"/>
  <c r="CV48" i="1"/>
  <c r="CQ48" i="1"/>
  <c r="EG33" i="1"/>
  <c r="CW33" i="1"/>
  <c r="CX5" i="1"/>
  <c r="EH81" i="1"/>
  <c r="EK48" i="1"/>
  <c r="CV150" i="1"/>
  <c r="CQ150" i="1"/>
  <c r="EH138" i="1"/>
  <c r="CX136" i="1"/>
  <c r="CS135" i="1"/>
  <c r="DA83" i="1"/>
  <c r="CW83" i="1"/>
  <c r="CS83" i="1"/>
  <c r="DA82" i="1"/>
  <c r="CW82" i="1"/>
  <c r="CS82" i="1"/>
  <c r="EE81" i="1"/>
  <c r="EG48" i="1"/>
  <c r="CW48" i="1"/>
  <c r="CS46" i="1"/>
  <c r="EE35" i="1"/>
  <c r="EL38" i="1"/>
  <c r="CX25" i="1"/>
  <c r="CS25" i="1"/>
  <c r="CY19" i="1"/>
  <c r="ER163" i="1"/>
  <c r="EC163" i="1"/>
  <c r="EU163" i="1" s="1"/>
  <c r="EG80" i="1"/>
  <c r="CV80" i="1"/>
  <c r="CV79" i="1"/>
  <c r="CV77" i="1"/>
  <c r="CR77" i="1"/>
  <c r="CQ70" i="1"/>
  <c r="EJ64" i="1"/>
  <c r="CX38" i="1"/>
  <c r="EK33" i="1"/>
  <c r="EE33" i="1"/>
  <c r="EE32" i="1"/>
  <c r="EI25" i="1"/>
  <c r="CY25" i="1"/>
  <c r="EJ22" i="1"/>
  <c r="CR22" i="1"/>
  <c r="DX161" i="1"/>
  <c r="EP161" i="1" s="1"/>
  <c r="DY161" i="1"/>
  <c r="EQ161" i="1" s="1"/>
  <c r="DW161" i="1"/>
  <c r="DX163" i="1"/>
  <c r="EP163" i="1" s="1"/>
  <c r="DW163" i="1"/>
  <c r="DY163" i="1"/>
  <c r="EQ163" i="1" s="1"/>
  <c r="DW170" i="1"/>
  <c r="DY170" i="1"/>
  <c r="EQ170" i="1" s="1"/>
  <c r="DX170" i="1"/>
  <c r="EP170" i="1" s="1"/>
  <c r="DY168" i="1"/>
  <c r="EQ168" i="1" s="1"/>
  <c r="DW168" i="1"/>
  <c r="DX168" i="1"/>
  <c r="EP168" i="1" s="1"/>
  <c r="EK136" i="1"/>
  <c r="CP142" i="1"/>
  <c r="EL80" i="1"/>
  <c r="EH76" i="1"/>
  <c r="EH25" i="1"/>
  <c r="DY166" i="1"/>
  <c r="EQ166" i="1" s="1"/>
  <c r="DW166" i="1"/>
  <c r="DX166" i="1"/>
  <c r="EP166" i="1" s="1"/>
  <c r="EC164" i="1"/>
  <c r="EU164" i="1" s="1"/>
  <c r="DX167" i="1"/>
  <c r="EP167" i="1" s="1"/>
  <c r="DW167" i="1"/>
  <c r="DY167" i="1"/>
  <c r="EQ167" i="1" s="1"/>
  <c r="DW165" i="1"/>
  <c r="DY165" i="1"/>
  <c r="EQ165" i="1" s="1"/>
  <c r="DX165" i="1"/>
  <c r="EP165" i="1" s="1"/>
  <c r="ER168" i="1"/>
  <c r="EC168" i="1"/>
  <c r="EU168" i="1" s="1"/>
  <c r="CW137" i="1"/>
  <c r="CW136" i="1"/>
  <c r="CP148" i="1"/>
  <c r="CX142" i="1"/>
  <c r="CT142" i="1"/>
  <c r="CQ138" i="1"/>
  <c r="EI136" i="1"/>
  <c r="CR154" i="1"/>
  <c r="CS153" i="1"/>
  <c r="CW151" i="1"/>
  <c r="CT148" i="1"/>
  <c r="CR142" i="1"/>
  <c r="EL136" i="1"/>
  <c r="CR141" i="1"/>
  <c r="EG136" i="1"/>
  <c r="CT136" i="1"/>
  <c r="CW123" i="1"/>
  <c r="EL81" i="1"/>
  <c r="EG81" i="1"/>
  <c r="DB81" i="1"/>
  <c r="CW81" i="1"/>
  <c r="CQ78" i="1"/>
  <c r="EF76" i="1"/>
  <c r="CW75" i="1"/>
  <c r="CR75" i="1"/>
  <c r="DB75" i="1"/>
  <c r="CS75" i="1"/>
  <c r="EL74" i="1"/>
  <c r="CV58" i="1"/>
  <c r="EF45" i="1"/>
  <c r="EF35" i="1"/>
  <c r="EH33" i="1"/>
  <c r="EJ32" i="1"/>
  <c r="CS32" i="1"/>
  <c r="EG25" i="1"/>
  <c r="CV5" i="1"/>
  <c r="DY160" i="1"/>
  <c r="EQ160" i="1" s="1"/>
  <c r="DX160" i="1"/>
  <c r="EP160" i="1" s="1"/>
  <c r="DW160" i="1"/>
  <c r="DY162" i="1"/>
  <c r="EQ162" i="1" s="1"/>
  <c r="DW162" i="1"/>
  <c r="DX162" i="1"/>
  <c r="EP162" i="1" s="1"/>
  <c r="DY164" i="1"/>
  <c r="EQ164" i="1" s="1"/>
  <c r="DX164" i="1"/>
  <c r="EP164" i="1" s="1"/>
  <c r="DW164" i="1"/>
  <c r="DW169" i="1"/>
  <c r="DY169" i="1"/>
  <c r="EQ169" i="1" s="1"/>
  <c r="DX169" i="1"/>
  <c r="EP169" i="1" s="1"/>
  <c r="EC167" i="1"/>
  <c r="EU167" i="1" s="1"/>
  <c r="ER167" i="1"/>
  <c r="CU126" i="1"/>
  <c r="CW124" i="1"/>
  <c r="DB74" i="1"/>
  <c r="EE49" i="1"/>
  <c r="EF49" i="1"/>
  <c r="EF40" i="1"/>
  <c r="EJ40" i="1"/>
  <c r="EI126" i="1"/>
  <c r="EG126" i="1"/>
  <c r="EJ126" i="1"/>
  <c r="EF61" i="1"/>
  <c r="EH61" i="1"/>
  <c r="EG21" i="1"/>
  <c r="EI21" i="1"/>
  <c r="EK21" i="1"/>
  <c r="CS142" i="1"/>
  <c r="CV137" i="1"/>
  <c r="CY78" i="1"/>
  <c r="CP78" i="1"/>
  <c r="EG71" i="1"/>
  <c r="EF71" i="1"/>
  <c r="EJ71" i="1"/>
  <c r="EE70" i="1"/>
  <c r="EL62" i="1"/>
  <c r="CW53" i="1"/>
  <c r="CS53" i="1"/>
  <c r="CT50" i="1"/>
  <c r="EJ46" i="1"/>
  <c r="EL46" i="1"/>
  <c r="EL19" i="1"/>
  <c r="EL22" i="1"/>
  <c r="CS149" i="1"/>
  <c r="DA79" i="1"/>
  <c r="DB77" i="1"/>
  <c r="CX77" i="1"/>
  <c r="CS77" i="1"/>
  <c r="CX51" i="1"/>
  <c r="CS51" i="1"/>
  <c r="CT47" i="1"/>
  <c r="CX36" i="1"/>
  <c r="CS36" i="1"/>
  <c r="EK25" i="1"/>
  <c r="EE25" i="1"/>
  <c r="CS24" i="1"/>
  <c r="EJ10" i="1"/>
  <c r="CW46" i="1"/>
  <c r="CV151" i="1"/>
  <c r="CP149" i="1"/>
  <c r="CU141" i="1"/>
  <c r="CQ141" i="1"/>
  <c r="CQ140" i="1"/>
  <c r="CT139" i="1"/>
  <c r="CU139" i="1"/>
  <c r="CQ139" i="1"/>
  <c r="CV138" i="1"/>
  <c r="CR138" i="1"/>
  <c r="CY133" i="1"/>
  <c r="CQ133" i="1"/>
  <c r="CW127" i="1"/>
  <c r="CR127" i="1"/>
  <c r="CZ81" i="1"/>
  <c r="CV81" i="1"/>
  <c r="CR81" i="1"/>
  <c r="EK76" i="1"/>
  <c r="CQ74" i="1"/>
  <c r="CV73" i="1"/>
  <c r="CQ73" i="1"/>
  <c r="CY72" i="1"/>
  <c r="CU72" i="1"/>
  <c r="CZ72" i="1"/>
  <c r="CV72" i="1"/>
  <c r="CQ72" i="1"/>
  <c r="CX70" i="1"/>
  <c r="CT70" i="1"/>
  <c r="CX53" i="1"/>
  <c r="CT53" i="1"/>
  <c r="CV45" i="1"/>
  <c r="CY44" i="1"/>
  <c r="CU44" i="1"/>
  <c r="CV40" i="1"/>
  <c r="CR40" i="1"/>
  <c r="CW40" i="1"/>
  <c r="CS40" i="1"/>
  <c r="CV38" i="1"/>
  <c r="CR38" i="1"/>
  <c r="EJ35" i="1"/>
  <c r="CV25" i="1"/>
  <c r="CR25" i="1"/>
  <c r="CU149" i="1"/>
  <c r="CT149" i="1"/>
  <c r="CS152" i="1"/>
  <c r="CP151" i="1"/>
  <c r="CY139" i="1"/>
  <c r="CY138" i="1"/>
  <c r="CX140" i="1"/>
  <c r="CX139" i="1"/>
  <c r="CX135" i="1"/>
  <c r="CW141" i="1"/>
  <c r="CW135" i="1"/>
  <c r="CW134" i="1"/>
  <c r="CV142" i="1"/>
  <c r="CU140" i="1"/>
  <c r="CU133" i="1"/>
  <c r="CT140" i="1"/>
  <c r="CT138" i="1"/>
  <c r="CT135" i="1"/>
  <c r="CS141" i="1"/>
  <c r="CS140" i="1"/>
  <c r="CS134" i="1"/>
  <c r="CR136" i="1"/>
  <c r="CR133" i="1"/>
  <c r="CP138" i="1"/>
  <c r="CV127" i="1"/>
  <c r="CT123" i="1"/>
  <c r="CS123" i="1"/>
  <c r="CS122" i="1"/>
  <c r="EI154" i="1"/>
  <c r="EL147" i="1"/>
  <c r="EE154" i="1"/>
  <c r="EL150" i="1"/>
  <c r="EE136" i="1"/>
  <c r="EL138" i="1"/>
  <c r="EH136" i="1"/>
  <c r="EL123" i="1"/>
  <c r="EL124" i="1"/>
  <c r="EF123" i="1"/>
  <c r="EH82" i="1"/>
  <c r="EE82" i="1"/>
  <c r="EG82" i="1"/>
  <c r="EI82" i="1"/>
  <c r="EJ82" i="1"/>
  <c r="EH59" i="1"/>
  <c r="EJ59" i="1"/>
  <c r="EE139" i="1"/>
  <c r="EI139" i="1"/>
  <c r="EF139" i="1"/>
  <c r="EJ139" i="1"/>
  <c r="EG139" i="1"/>
  <c r="EK139" i="1"/>
  <c r="EH139" i="1"/>
  <c r="EL139" i="1"/>
  <c r="EE53" i="1"/>
  <c r="EF53" i="1"/>
  <c r="EJ53" i="1"/>
  <c r="EL53" i="1"/>
  <c r="EE153" i="1"/>
  <c r="EF153" i="1"/>
  <c r="EI153" i="1"/>
  <c r="EF141" i="1"/>
  <c r="EK141" i="1"/>
  <c r="EF135" i="1"/>
  <c r="EK135" i="1"/>
  <c r="EH47" i="1"/>
  <c r="EF47" i="1"/>
  <c r="EI47" i="1"/>
  <c r="EH37" i="1"/>
  <c r="EL37" i="1"/>
  <c r="EE24" i="1"/>
  <c r="EL24" i="1"/>
  <c r="EI137" i="1"/>
  <c r="EK137" i="1"/>
  <c r="CR153" i="1"/>
  <c r="EH124" i="1"/>
  <c r="CY83" i="1"/>
  <c r="CU83" i="1"/>
  <c r="CY82" i="1"/>
  <c r="CU82" i="1"/>
  <c r="CQ82" i="1"/>
  <c r="CX81" i="1"/>
  <c r="CT81" i="1"/>
  <c r="CP81" i="1"/>
  <c r="CP79" i="1"/>
  <c r="DA78" i="1"/>
  <c r="CV78" i="1"/>
  <c r="CR78" i="1"/>
  <c r="DA76" i="1"/>
  <c r="CR76" i="1"/>
  <c r="DC70" i="1"/>
  <c r="EH64" i="1"/>
  <c r="EI62" i="1"/>
  <c r="CU53" i="1"/>
  <c r="EK46" i="1"/>
  <c r="EI39" i="1"/>
  <c r="CW34" i="1"/>
  <c r="CR34" i="1"/>
  <c r="CY32" i="1"/>
  <c r="CU32" i="1"/>
  <c r="CP32" i="1"/>
  <c r="CQ26" i="1"/>
  <c r="CT25" i="1"/>
  <c r="EK23" i="1"/>
  <c r="EI19" i="1"/>
  <c r="EJ154" i="1"/>
  <c r="EL151" i="1"/>
  <c r="CR147" i="1"/>
  <c r="EF124" i="1"/>
  <c r="EI122" i="1"/>
  <c r="CT83" i="1"/>
  <c r="CZ78" i="1"/>
  <c r="DC77" i="1"/>
  <c r="CY77" i="1"/>
  <c r="CT77" i="1"/>
  <c r="CZ77" i="1"/>
  <c r="CQ77" i="1"/>
  <c r="EJ76" i="1"/>
  <c r="CZ75" i="1"/>
  <c r="CV75" i="1"/>
  <c r="CQ75" i="1"/>
  <c r="CZ74" i="1"/>
  <c r="DA74" i="1"/>
  <c r="CW74" i="1"/>
  <c r="CR74" i="1"/>
  <c r="EL73" i="1"/>
  <c r="CT73" i="1"/>
  <c r="DA72" i="1"/>
  <c r="CW72" i="1"/>
  <c r="DB72" i="1"/>
  <c r="CX72" i="1"/>
  <c r="EF64" i="1"/>
  <c r="EG62" i="1"/>
  <c r="CY51" i="1"/>
  <c r="CT51" i="1"/>
  <c r="CP51" i="1"/>
  <c r="CU51" i="1"/>
  <c r="CY50" i="1"/>
  <c r="CP50" i="1"/>
  <c r="EF46" i="1"/>
  <c r="CX46" i="1"/>
  <c r="CT46" i="1"/>
  <c r="CY46" i="1"/>
  <c r="CU46" i="1"/>
  <c r="EI44" i="1"/>
  <c r="CX44" i="1"/>
  <c r="CT44" i="1"/>
  <c r="CU40" i="1"/>
  <c r="CQ40" i="1"/>
  <c r="EF39" i="1"/>
  <c r="CV36" i="1"/>
  <c r="CQ36" i="1"/>
  <c r="EI35" i="1"/>
  <c r="CY35" i="1"/>
  <c r="CP35" i="1"/>
  <c r="EI23" i="1"/>
  <c r="EH19" i="1"/>
  <c r="CP19" i="1"/>
  <c r="CY18" i="1"/>
  <c r="CU18" i="1"/>
  <c r="CQ18" i="1"/>
  <c r="EF6" i="1"/>
  <c r="CU154" i="1"/>
  <c r="CQ154" i="1"/>
  <c r="CV83" i="1"/>
  <c r="CZ82" i="1"/>
  <c r="DB78" i="1"/>
  <c r="CW78" i="1"/>
  <c r="CS78" i="1"/>
  <c r="CT71" i="1"/>
  <c r="CV53" i="1"/>
  <c r="CR53" i="1"/>
  <c r="EL47" i="1"/>
  <c r="CX34" i="1"/>
  <c r="CT34" i="1"/>
  <c r="CV32" i="1"/>
  <c r="CR32" i="1"/>
  <c r="DS104" i="1"/>
  <c r="DR104" i="1"/>
  <c r="DQ104" i="1"/>
  <c r="EG152" i="1"/>
  <c r="EF152" i="1"/>
  <c r="DZ153" i="1"/>
  <c r="EA153" i="1"/>
  <c r="CT153" i="1"/>
  <c r="EH151" i="1"/>
  <c r="CQ151" i="1"/>
  <c r="EI150" i="1"/>
  <c r="CW150" i="1"/>
  <c r="CR150" i="1"/>
  <c r="CS154" i="1"/>
  <c r="CT152" i="1"/>
  <c r="CP152" i="1"/>
  <c r="EF151" i="1"/>
  <c r="CU151" i="1"/>
  <c r="EF148" i="1"/>
  <c r="CU148" i="1"/>
  <c r="CW147" i="1"/>
  <c r="CS147" i="1"/>
  <c r="CV154" i="1"/>
  <c r="CW153" i="1"/>
  <c r="CV147" i="1"/>
  <c r="EF77" i="1"/>
  <c r="EH77" i="1"/>
  <c r="EL77" i="1"/>
  <c r="EG75" i="1"/>
  <c r="EF75" i="1"/>
  <c r="EK75" i="1"/>
  <c r="EJ129" i="1"/>
  <c r="EF129" i="1"/>
  <c r="EF60" i="1"/>
  <c r="EG60" i="1"/>
  <c r="EE60" i="1"/>
  <c r="EH60" i="1"/>
  <c r="EI60" i="1"/>
  <c r="EF78" i="1"/>
  <c r="EE78" i="1"/>
  <c r="EH78" i="1"/>
  <c r="EI78" i="1"/>
  <c r="EG141" i="1"/>
  <c r="CS139" i="1"/>
  <c r="CS138" i="1"/>
  <c r="EJ136" i="1"/>
  <c r="CY136" i="1"/>
  <c r="CU136" i="1"/>
  <c r="CP136" i="1"/>
  <c r="EJ135" i="1"/>
  <c r="CV135" i="1"/>
  <c r="CQ135" i="1"/>
  <c r="CV134" i="1"/>
  <c r="CR134" i="1"/>
  <c r="CX133" i="1"/>
  <c r="CW128" i="1"/>
  <c r="CT125" i="1"/>
  <c r="EI124" i="1"/>
  <c r="EE124" i="1"/>
  <c r="CV123" i="1"/>
  <c r="CU123" i="1"/>
  <c r="CP123" i="1"/>
  <c r="EG122" i="1"/>
  <c r="CU122" i="1"/>
  <c r="CQ122" i="1"/>
  <c r="DA80" i="1"/>
  <c r="CR80" i="1"/>
  <c r="CW80" i="1"/>
  <c r="CS80" i="1"/>
  <c r="CX79" i="1"/>
  <c r="CZ79" i="1"/>
  <c r="CU79" i="1"/>
  <c r="CQ79" i="1"/>
  <c r="EF74" i="1"/>
  <c r="EH73" i="1"/>
  <c r="DA73" i="1"/>
  <c r="CR73" i="1"/>
  <c r="EG72" i="1"/>
  <c r="CW71" i="1"/>
  <c r="CS71" i="1"/>
  <c r="DB71" i="1"/>
  <c r="CX71" i="1"/>
  <c r="DB70" i="1"/>
  <c r="EL60" i="1"/>
  <c r="EK62" i="1"/>
  <c r="EF58" i="1"/>
  <c r="EG58" i="1"/>
  <c r="EL58" i="1"/>
  <c r="CU58" i="1"/>
  <c r="EF52" i="1"/>
  <c r="EE52" i="1"/>
  <c r="EK52" i="1"/>
  <c r="EG52" i="1"/>
  <c r="EH52" i="1"/>
  <c r="EG50" i="1"/>
  <c r="EF50" i="1"/>
  <c r="EH50" i="1"/>
  <c r="EJ50" i="1"/>
  <c r="EJ36" i="1"/>
  <c r="EF36" i="1"/>
  <c r="EH34" i="1"/>
  <c r="EL34" i="1"/>
  <c r="EE18" i="1"/>
  <c r="EI18" i="1"/>
  <c r="EF18" i="1"/>
  <c r="EJ18" i="1"/>
  <c r="EG18" i="1"/>
  <c r="EK18" i="1"/>
  <c r="EJ9" i="1"/>
  <c r="EF9" i="1"/>
  <c r="EF62" i="1"/>
  <c r="EJ62" i="1"/>
  <c r="EG61" i="1"/>
  <c r="EJ61" i="1"/>
  <c r="EG59" i="1"/>
  <c r="EF59" i="1"/>
  <c r="EJ12" i="1"/>
  <c r="EF12" i="1"/>
  <c r="EG12" i="1"/>
  <c r="EH12" i="1"/>
  <c r="EJ5" i="1"/>
  <c r="EF5" i="1"/>
  <c r="CW142" i="1"/>
  <c r="CY141" i="1"/>
  <c r="CT141" i="1"/>
  <c r="CP141" i="1"/>
  <c r="CR139" i="1"/>
  <c r="CU128" i="1"/>
  <c r="CQ128" i="1"/>
  <c r="CT128" i="1"/>
  <c r="CP128" i="1"/>
  <c r="CR126" i="1"/>
  <c r="EK124" i="1"/>
  <c r="EJ122" i="1"/>
  <c r="CT122" i="1"/>
  <c r="CW122" i="1"/>
  <c r="CT80" i="1"/>
  <c r="CY80" i="1"/>
  <c r="CQ80" i="1"/>
  <c r="CR79" i="1"/>
  <c r="DB79" i="1"/>
  <c r="CW79" i="1"/>
  <c r="CS79" i="1"/>
  <c r="DB73" i="1"/>
  <c r="CX73" i="1"/>
  <c r="CY73" i="1"/>
  <c r="CU73" i="1"/>
  <c r="CP73" i="1"/>
  <c r="DC71" i="1"/>
  <c r="CY71" i="1"/>
  <c r="CV71" i="1"/>
  <c r="CR71" i="1"/>
  <c r="EE64" i="1"/>
  <c r="EI64" i="1"/>
  <c r="EH62" i="1"/>
  <c r="EH58" i="1"/>
  <c r="EH31" i="1"/>
  <c r="EF31" i="1"/>
  <c r="EJ31" i="1"/>
  <c r="EF8" i="1"/>
  <c r="EJ8" i="1"/>
  <c r="CY70" i="1"/>
  <c r="CX58" i="1"/>
  <c r="CT58" i="1"/>
  <c r="CW58" i="1"/>
  <c r="CS58" i="1"/>
  <c r="EH53" i="1"/>
  <c r="EJ49" i="1"/>
  <c r="CY49" i="1"/>
  <c r="CT49" i="1"/>
  <c r="CV49" i="1"/>
  <c r="EI48" i="1"/>
  <c r="EJ47" i="1"/>
  <c r="EE47" i="1"/>
  <c r="CX47" i="1"/>
  <c r="CW45" i="1"/>
  <c r="CS45" i="1"/>
  <c r="CX45" i="1"/>
  <c r="CT45" i="1"/>
  <c r="EE39" i="1"/>
  <c r="CT39" i="1"/>
  <c r="EH38" i="1"/>
  <c r="CX37" i="1"/>
  <c r="CS37" i="1"/>
  <c r="CY37" i="1"/>
  <c r="CT37" i="1"/>
  <c r="CU35" i="1"/>
  <c r="CS33" i="1"/>
  <c r="EL31" i="1"/>
  <c r="CY31" i="1"/>
  <c r="CU31" i="1"/>
  <c r="CQ31" i="1"/>
  <c r="CV31" i="1"/>
  <c r="CR31" i="1"/>
  <c r="CV27" i="1"/>
  <c r="CR27" i="1"/>
  <c r="CW27" i="1"/>
  <c r="CS27" i="1"/>
  <c r="EJ25" i="1"/>
  <c r="EH24" i="1"/>
  <c r="CX24" i="1"/>
  <c r="CY24" i="1"/>
  <c r="CT24" i="1"/>
  <c r="CP24" i="1"/>
  <c r="EF23" i="1"/>
  <c r="CY23" i="1"/>
  <c r="CT23" i="1"/>
  <c r="EF22" i="1"/>
  <c r="CX22" i="1"/>
  <c r="EF21" i="1"/>
  <c r="EG19" i="1"/>
  <c r="CW19" i="1"/>
  <c r="CS19" i="1"/>
  <c r="CX18" i="1"/>
  <c r="CT18" i="1"/>
  <c r="EF13" i="1"/>
  <c r="J15" i="1"/>
  <c r="DV112" i="1"/>
  <c r="EL49" i="1"/>
  <c r="EK19" i="1"/>
  <c r="EE19" i="1"/>
  <c r="CW49" i="1"/>
  <c r="CR49" i="1"/>
  <c r="CS49" i="1"/>
  <c r="EL52" i="1"/>
  <c r="CY48" i="1"/>
  <c r="CU48" i="1"/>
  <c r="CP48" i="1"/>
  <c r="CW47" i="1"/>
  <c r="CR47" i="1"/>
  <c r="CR45" i="1"/>
  <c r="CU39" i="1"/>
  <c r="CV39" i="1"/>
  <c r="CR39" i="1"/>
  <c r="CW37" i="1"/>
  <c r="CV35" i="1"/>
  <c r="CW35" i="1"/>
  <c r="CR35" i="1"/>
  <c r="CV33" i="1"/>
  <c r="CQ33" i="1"/>
  <c r="CX31" i="1"/>
  <c r="CT31" i="1"/>
  <c r="J41" i="1"/>
  <c r="CT27" i="1"/>
  <c r="CU26" i="1"/>
  <c r="CV26" i="1"/>
  <c r="CR26" i="1"/>
  <c r="CV23" i="1"/>
  <c r="CQ23" i="1"/>
  <c r="CW23" i="1"/>
  <c r="CX19" i="1"/>
  <c r="CT19" i="1"/>
  <c r="CU19" i="1"/>
  <c r="CV18" i="1"/>
  <c r="CW18" i="1"/>
  <c r="EA10" i="1"/>
  <c r="ES114" i="1"/>
  <c r="J130" i="1"/>
  <c r="EL154" i="1"/>
  <c r="EF154" i="1"/>
  <c r="EJ153" i="1"/>
  <c r="DZ149" i="1"/>
  <c r="CV152" i="1"/>
  <c r="EG150" i="1"/>
  <c r="EE150" i="1"/>
  <c r="EJ150" i="1"/>
  <c r="EH150" i="1"/>
  <c r="EF149" i="1"/>
  <c r="EJ149" i="1"/>
  <c r="EA149" i="1"/>
  <c r="EE147" i="1"/>
  <c r="EI147" i="1"/>
  <c r="EG147" i="1"/>
  <c r="EK147" i="1"/>
  <c r="EJ147" i="1"/>
  <c r="EH154" i="1"/>
  <c r="EG151" i="1"/>
  <c r="EK151" i="1"/>
  <c r="EE151" i="1"/>
  <c r="EI151" i="1"/>
  <c r="EI149" i="1"/>
  <c r="EH147" i="1"/>
  <c r="CP153" i="1"/>
  <c r="CW149" i="1"/>
  <c r="EA148" i="1"/>
  <c r="CV148" i="1"/>
  <c r="CR148" i="1"/>
  <c r="CU147" i="1"/>
  <c r="CT147" i="1"/>
  <c r="J155" i="1"/>
  <c r="CT150" i="1"/>
  <c r="EA139" i="1"/>
  <c r="CP139" i="1"/>
  <c r="EA137" i="1"/>
  <c r="EG140" i="1"/>
  <c r="EJ140" i="1"/>
  <c r="EF140" i="1"/>
  <c r="EF134" i="1"/>
  <c r="EG134" i="1"/>
  <c r="EJ134" i="1"/>
  <c r="EK134" i="1"/>
  <c r="EG142" i="1"/>
  <c r="EK142" i="1"/>
  <c r="EE142" i="1"/>
  <c r="EJ142" i="1"/>
  <c r="EF142" i="1"/>
  <c r="EL142" i="1"/>
  <c r="EH142" i="1"/>
  <c r="EA140" i="1"/>
  <c r="EJ125" i="1"/>
  <c r="EF125" i="1"/>
  <c r="DU111" i="1"/>
  <c r="CV141" i="1"/>
  <c r="CY140" i="1"/>
  <c r="CP140" i="1"/>
  <c r="EG137" i="1"/>
  <c r="CY137" i="1"/>
  <c r="CU137" i="1"/>
  <c r="CQ137" i="1"/>
  <c r="EH135" i="1"/>
  <c r="CY134" i="1"/>
  <c r="CU134" i="1"/>
  <c r="J84" i="1"/>
  <c r="EG79" i="1"/>
  <c r="EF79" i="1"/>
  <c r="EK79" i="1"/>
  <c r="EI79" i="1"/>
  <c r="EH141" i="1"/>
  <c r="EJ141" i="1"/>
  <c r="DZ139" i="1"/>
  <c r="CX138" i="1"/>
  <c r="DZ136" i="1"/>
  <c r="EF137" i="1"/>
  <c r="EA125" i="1"/>
  <c r="ES125" i="1" s="1"/>
  <c r="EA141" i="1"/>
  <c r="CW138" i="1"/>
  <c r="EA138" i="1"/>
  <c r="EE135" i="1"/>
  <c r="EG135" i="1"/>
  <c r="EA133" i="1"/>
  <c r="EE128" i="1"/>
  <c r="EI128" i="1"/>
  <c r="EF128" i="1"/>
  <c r="EK128" i="1"/>
  <c r="EG128" i="1"/>
  <c r="EL128" i="1"/>
  <c r="EH128" i="1"/>
  <c r="EE127" i="1"/>
  <c r="EH127" i="1"/>
  <c r="EF127" i="1"/>
  <c r="EJ127" i="1"/>
  <c r="EE83" i="1"/>
  <c r="EF83" i="1"/>
  <c r="EJ83" i="1"/>
  <c r="EH83" i="1"/>
  <c r="EL83" i="1"/>
  <c r="EA142" i="1"/>
  <c r="CU142" i="1"/>
  <c r="CV140" i="1"/>
  <c r="CR140" i="1"/>
  <c r="EL135" i="1"/>
  <c r="CX137" i="1"/>
  <c r="CS137" i="1"/>
  <c r="EA128" i="1"/>
  <c r="ES128" i="1" s="1"/>
  <c r="CS128" i="1"/>
  <c r="EH126" i="1"/>
  <c r="EF126" i="1"/>
  <c r="EK126" i="1"/>
  <c r="CV125" i="1"/>
  <c r="EE123" i="1"/>
  <c r="EH123" i="1"/>
  <c r="CV122" i="1"/>
  <c r="CR122" i="1"/>
  <c r="EF80" i="1"/>
  <c r="EK80" i="1"/>
  <c r="EH80" i="1"/>
  <c r="CP80" i="1"/>
  <c r="CU71" i="1"/>
  <c r="CP71" i="1"/>
  <c r="EE65" i="1"/>
  <c r="EI65" i="1"/>
  <c r="EF65" i="1"/>
  <c r="EJ65" i="1"/>
  <c r="EG65" i="1"/>
  <c r="EK65" i="1"/>
  <c r="CX64" i="1"/>
  <c r="EL63" i="1"/>
  <c r="CX59" i="1"/>
  <c r="DZ51" i="1"/>
  <c r="CQ51" i="1"/>
  <c r="EF11" i="1"/>
  <c r="EJ11" i="1"/>
  <c r="DZ127" i="1"/>
  <c r="CQ127" i="1"/>
  <c r="EG77" i="1"/>
  <c r="EK77" i="1"/>
  <c r="EE77" i="1"/>
  <c r="EI77" i="1"/>
  <c r="EE73" i="1"/>
  <c r="EI73" i="1"/>
  <c r="EG73" i="1"/>
  <c r="EK73" i="1"/>
  <c r="CU129" i="1"/>
  <c r="CU125" i="1"/>
  <c r="CP125" i="1"/>
  <c r="CR123" i="1"/>
  <c r="EH122" i="1"/>
  <c r="EF122" i="1"/>
  <c r="EK122" i="1"/>
  <c r="CQ81" i="1"/>
  <c r="EJ77" i="1"/>
  <c r="CP75" i="1"/>
  <c r="EG74" i="1"/>
  <c r="EH74" i="1"/>
  <c r="EE74" i="1"/>
  <c r="EJ74" i="1"/>
  <c r="EJ73" i="1"/>
  <c r="EH72" i="1"/>
  <c r="EJ72" i="1"/>
  <c r="EF72" i="1"/>
  <c r="EE63" i="1"/>
  <c r="EI63" i="1"/>
  <c r="EF63" i="1"/>
  <c r="EJ63" i="1"/>
  <c r="EG63" i="1"/>
  <c r="EK63" i="1"/>
  <c r="CT129" i="1"/>
  <c r="CP129" i="1"/>
  <c r="CS126" i="1"/>
  <c r="CW125" i="1"/>
  <c r="CR125" i="1"/>
  <c r="CV124" i="1"/>
  <c r="CQ124" i="1"/>
  <c r="CQ83" i="1"/>
  <c r="CZ83" i="1"/>
  <c r="CR83" i="1"/>
  <c r="EK82" i="1"/>
  <c r="EF82" i="1"/>
  <c r="DC82" i="1"/>
  <c r="EJ81" i="1"/>
  <c r="CS81" i="1"/>
  <c r="CU80" i="1"/>
  <c r="EL78" i="1"/>
  <c r="CU77" i="1"/>
  <c r="DA77" i="1"/>
  <c r="EL76" i="1"/>
  <c r="CT76" i="1"/>
  <c r="CZ76" i="1"/>
  <c r="EI75" i="1"/>
  <c r="CY74" i="1"/>
  <c r="CV74" i="1"/>
  <c r="CW73" i="1"/>
  <c r="CT72" i="1"/>
  <c r="CP72" i="1"/>
  <c r="CZ71" i="1"/>
  <c r="DA71" i="1"/>
  <c r="EI70" i="1"/>
  <c r="CU70" i="1"/>
  <c r="CZ70" i="1"/>
  <c r="CV70" i="1"/>
  <c r="CR70" i="1"/>
  <c r="EI61" i="1"/>
  <c r="EE61" i="1"/>
  <c r="EJ60" i="1"/>
  <c r="EI59" i="1"/>
  <c r="EE59" i="1"/>
  <c r="CW59" i="1"/>
  <c r="CR58" i="1"/>
  <c r="CW52" i="1"/>
  <c r="CS52" i="1"/>
  <c r="CY52" i="1"/>
  <c r="CT52" i="1"/>
  <c r="EI50" i="1"/>
  <c r="EE50" i="1"/>
  <c r="CU50" i="1"/>
  <c r="CW50" i="1"/>
  <c r="CR50" i="1"/>
  <c r="EJ48" i="1"/>
  <c r="EE48" i="1"/>
  <c r="CX48" i="1"/>
  <c r="CY47" i="1"/>
  <c r="CU47" i="1"/>
  <c r="CP47" i="1"/>
  <c r="CV47" i="1"/>
  <c r="CQ47" i="1"/>
  <c r="EE46" i="1"/>
  <c r="EH46" i="1"/>
  <c r="CQ44" i="1"/>
  <c r="EA40" i="1"/>
  <c r="EH27" i="1"/>
  <c r="EE27" i="1"/>
  <c r="EJ27" i="1"/>
  <c r="EF27" i="1"/>
  <c r="EK27" i="1"/>
  <c r="EG27" i="1"/>
  <c r="EJ26" i="1"/>
  <c r="EF26" i="1"/>
  <c r="CP25" i="1"/>
  <c r="DZ25" i="1"/>
  <c r="EA6" i="1"/>
  <c r="ES6" i="1" s="1"/>
  <c r="EL65" i="1"/>
  <c r="EL61" i="1"/>
  <c r="EG44" i="1"/>
  <c r="EF44" i="1"/>
  <c r="EJ44" i="1"/>
  <c r="CP39" i="1"/>
  <c r="DZ39" i="1"/>
  <c r="EA31" i="1"/>
  <c r="EE34" i="1"/>
  <c r="EI34" i="1"/>
  <c r="EF34" i="1"/>
  <c r="EJ34" i="1"/>
  <c r="EG34" i="1"/>
  <c r="EK34" i="1"/>
  <c r="EA22" i="1"/>
  <c r="DZ27" i="1"/>
  <c r="ER27" i="1" s="1"/>
  <c r="CY21" i="1"/>
  <c r="EA8" i="1"/>
  <c r="DT111" i="1"/>
  <c r="DB83" i="1"/>
  <c r="CP83" i="1"/>
  <c r="CV82" i="1"/>
  <c r="CR82" i="1"/>
  <c r="CU81" i="1"/>
  <c r="DB80" i="1"/>
  <c r="CX80" i="1"/>
  <c r="CT79" i="1"/>
  <c r="CT78" i="1"/>
  <c r="CU78" i="1"/>
  <c r="CP77" i="1"/>
  <c r="CW76" i="1"/>
  <c r="DB76" i="1"/>
  <c r="CX76" i="1"/>
  <c r="CS76" i="1"/>
  <c r="CX75" i="1"/>
  <c r="CY75" i="1"/>
  <c r="CT75" i="1"/>
  <c r="CX74" i="1"/>
  <c r="CS74" i="1"/>
  <c r="CZ73" i="1"/>
  <c r="CS72" i="1"/>
  <c r="EK61" i="1"/>
  <c r="EL59" i="1"/>
  <c r="CW60" i="1"/>
  <c r="EK59" i="1"/>
  <c r="EJ58" i="1"/>
  <c r="EJ52" i="1"/>
  <c r="CU52" i="1"/>
  <c r="CQ52" i="1"/>
  <c r="EK50" i="1"/>
  <c r="CX50" i="1"/>
  <c r="EH49" i="1"/>
  <c r="EL48" i="1"/>
  <c r="EH48" i="1"/>
  <c r="EG47" i="1"/>
  <c r="EK47" i="1"/>
  <c r="EG46" i="1"/>
  <c r="EE37" i="1"/>
  <c r="EI37" i="1"/>
  <c r="EF37" i="1"/>
  <c r="EJ37" i="1"/>
  <c r="EG37" i="1"/>
  <c r="EK37" i="1"/>
  <c r="EF20" i="1"/>
  <c r="EH20" i="1"/>
  <c r="EJ20" i="1"/>
  <c r="EG13" i="1"/>
  <c r="EL13" i="1"/>
  <c r="EH13" i="1"/>
  <c r="EJ13" i="1"/>
  <c r="DZ44" i="1"/>
  <c r="CV44" i="1"/>
  <c r="CW44" i="1"/>
  <c r="CS44" i="1"/>
  <c r="EJ39" i="1"/>
  <c r="CW39" i="1"/>
  <c r="CS39" i="1"/>
  <c r="EI38" i="1"/>
  <c r="EE38" i="1"/>
  <c r="CY38" i="1"/>
  <c r="CT38" i="1"/>
  <c r="CX33" i="1"/>
  <c r="CT33" i="1"/>
  <c r="CY33" i="1"/>
  <c r="CU33" i="1"/>
  <c r="EI32" i="1"/>
  <c r="CX32" i="1"/>
  <c r="CT32" i="1"/>
  <c r="CW31" i="1"/>
  <c r="CS31" i="1"/>
  <c r="CX27" i="1"/>
  <c r="CP27" i="1"/>
  <c r="CW26" i="1"/>
  <c r="CS26" i="1"/>
  <c r="EL20" i="1"/>
  <c r="EF24" i="1"/>
  <c r="CU24" i="1"/>
  <c r="CQ24" i="1"/>
  <c r="EJ23" i="1"/>
  <c r="EE23" i="1"/>
  <c r="EK22" i="1"/>
  <c r="CV22" i="1"/>
  <c r="CQ22" i="1"/>
  <c r="EJ21" i="1"/>
  <c r="EE21" i="1"/>
  <c r="DU109" i="1"/>
  <c r="DV107" i="1"/>
  <c r="DU116" i="1"/>
  <c r="ER108" i="1"/>
  <c r="DS116" i="1"/>
  <c r="DT113" i="1"/>
  <c r="DU114" i="1"/>
  <c r="CV46" i="1"/>
  <c r="CQ46" i="1"/>
  <c r="CY45" i="1"/>
  <c r="CU45" i="1"/>
  <c r="CP45" i="1"/>
  <c r="CX40" i="1"/>
  <c r="CT40" i="1"/>
  <c r="CP40" i="1"/>
  <c r="EK38" i="1"/>
  <c r="EA37" i="1"/>
  <c r="CU37" i="1"/>
  <c r="CQ37" i="1"/>
  <c r="CY36" i="1"/>
  <c r="CT36" i="1"/>
  <c r="CP36" i="1"/>
  <c r="CX35" i="1"/>
  <c r="CS35" i="1"/>
  <c r="CY34" i="1"/>
  <c r="CU34" i="1"/>
  <c r="CV34" i="1"/>
  <c r="EJ33" i="1"/>
  <c r="EK32" i="1"/>
  <c r="EF32" i="1"/>
  <c r="CU27" i="1"/>
  <c r="CY26" i="1"/>
  <c r="CT26" i="1"/>
  <c r="CP26" i="1"/>
  <c r="EJ24" i="1"/>
  <c r="CW24" i="1"/>
  <c r="CR24" i="1"/>
  <c r="EG23" i="1"/>
  <c r="CW22" i="1"/>
  <c r="CS22" i="1"/>
  <c r="CQ20" i="1"/>
  <c r="EJ19" i="1"/>
  <c r="EK12" i="1"/>
  <c r="DV116" i="1"/>
  <c r="DV115" i="1"/>
  <c r="ES105" i="1"/>
  <c r="ER113" i="1"/>
  <c r="ES116" i="1"/>
  <c r="ES110" i="1"/>
  <c r="DV117" i="1"/>
  <c r="DT117" i="1"/>
  <c r="DU117" i="1"/>
  <c r="DT116" i="1"/>
  <c r="DT115" i="1"/>
  <c r="DU115" i="1"/>
  <c r="DV114" i="1"/>
  <c r="DT114" i="1"/>
  <c r="EC117" i="1"/>
  <c r="EU117" i="1" s="1"/>
  <c r="DV113" i="1"/>
  <c r="DU113" i="1"/>
  <c r="DU112" i="1"/>
  <c r="DT112" i="1"/>
  <c r="DV111" i="1"/>
  <c r="ES111" i="1"/>
  <c r="DU110" i="1"/>
  <c r="ES117" i="1"/>
  <c r="DV110" i="1"/>
  <c r="DT110" i="1"/>
  <c r="ER117" i="1"/>
  <c r="DT109" i="1"/>
  <c r="DQ112" i="1"/>
  <c r="DV109" i="1"/>
  <c r="EC113" i="1"/>
  <c r="EU113" i="1" s="1"/>
  <c r="DU108" i="1"/>
  <c r="DT108" i="1"/>
  <c r="DV108" i="1"/>
  <c r="DU107" i="1"/>
  <c r="DT107" i="1"/>
  <c r="ES109" i="1"/>
  <c r="ES107" i="1"/>
  <c r="ER116" i="1"/>
  <c r="ES115" i="1"/>
  <c r="ES112" i="1"/>
  <c r="ES108" i="1"/>
  <c r="ER106" i="1"/>
  <c r="DV106" i="1"/>
  <c r="DU106" i="1"/>
  <c r="DT106" i="1"/>
  <c r="DT105" i="1"/>
  <c r="DV105" i="1"/>
  <c r="DU105" i="1"/>
  <c r="ES113" i="1"/>
  <c r="ES104" i="1"/>
  <c r="DR106" i="1"/>
  <c r="DT104" i="1"/>
  <c r="DV104" i="1"/>
  <c r="DU104" i="1"/>
  <c r="CT20" i="1"/>
  <c r="CW21" i="1"/>
  <c r="CU21" i="1"/>
  <c r="DR113" i="1"/>
  <c r="DS114" i="1"/>
  <c r="DQ116" i="1"/>
  <c r="DQ114" i="1"/>
  <c r="DQ106" i="1"/>
  <c r="DR114" i="1"/>
  <c r="ER110" i="1"/>
  <c r="EC110" i="1"/>
  <c r="EU110" i="1" s="1"/>
  <c r="DQ108" i="1"/>
  <c r="DS108" i="1"/>
  <c r="DR108" i="1"/>
  <c r="DR107" i="1"/>
  <c r="DS107" i="1"/>
  <c r="DQ107" i="1"/>
  <c r="DW107" i="1" s="1"/>
  <c r="DR116" i="1"/>
  <c r="DR111" i="1"/>
  <c r="DQ111" i="1"/>
  <c r="DS111" i="1"/>
  <c r="EC116" i="1"/>
  <c r="EU116" i="1" s="1"/>
  <c r="ER107" i="1"/>
  <c r="EC107" i="1"/>
  <c r="EU107" i="1" s="1"/>
  <c r="DS115" i="1"/>
  <c r="DR115" i="1"/>
  <c r="DQ115" i="1"/>
  <c r="DR117" i="1"/>
  <c r="DQ117" i="1"/>
  <c r="DS117" i="1"/>
  <c r="ER115" i="1"/>
  <c r="EC115" i="1"/>
  <c r="EU115" i="1" s="1"/>
  <c r="DS113" i="1"/>
  <c r="ER111" i="1"/>
  <c r="EC111" i="1"/>
  <c r="EU111" i="1" s="1"/>
  <c r="DQ113" i="1"/>
  <c r="DR109" i="1"/>
  <c r="DQ109" i="1"/>
  <c r="DS109" i="1"/>
  <c r="EC108" i="1"/>
  <c r="EU108" i="1" s="1"/>
  <c r="DS106" i="1"/>
  <c r="DQ105" i="1"/>
  <c r="DS105" i="1"/>
  <c r="DR105" i="1"/>
  <c r="ER114" i="1"/>
  <c r="EC114" i="1"/>
  <c r="EU114" i="1" s="1"/>
  <c r="ER112" i="1"/>
  <c r="EC112" i="1"/>
  <c r="EU112" i="1" s="1"/>
  <c r="DR112" i="1"/>
  <c r="ER109" i="1"/>
  <c r="EC109" i="1"/>
  <c r="EU109" i="1" s="1"/>
  <c r="DS110" i="1"/>
  <c r="DR110" i="1"/>
  <c r="DQ110" i="1"/>
  <c r="DS112" i="1"/>
  <c r="EC105" i="1"/>
  <c r="EU105" i="1" s="1"/>
  <c r="ER105" i="1"/>
  <c r="EC104" i="1"/>
  <c r="EU104" i="1" s="1"/>
  <c r="ER104" i="1"/>
  <c r="ES106" i="1"/>
  <c r="EC106" i="1"/>
  <c r="EU106" i="1" s="1"/>
  <c r="DC76" i="1"/>
  <c r="DC73" i="1"/>
  <c r="DC72" i="1"/>
  <c r="DC81" i="1"/>
  <c r="DC80" i="1"/>
  <c r="DC79" i="1"/>
  <c r="DC78" i="1"/>
  <c r="DC75" i="1"/>
  <c r="DC74" i="1"/>
  <c r="DZ79" i="1"/>
  <c r="EA72" i="1"/>
  <c r="EA76" i="1"/>
  <c r="EA81" i="1"/>
  <c r="DZ65" i="1"/>
  <c r="DZ61" i="1"/>
  <c r="DZ64" i="1"/>
  <c r="DZ62" i="1"/>
  <c r="DZ60" i="1"/>
  <c r="DZ59" i="1"/>
  <c r="DZ63" i="1"/>
  <c r="DT57" i="1"/>
  <c r="DU57" i="1"/>
  <c r="EA57" i="1"/>
  <c r="DZ154" i="1"/>
  <c r="CT154" i="1"/>
  <c r="CP154" i="1"/>
  <c r="EG153" i="1"/>
  <c r="EK153" i="1"/>
  <c r="EH153" i="1"/>
  <c r="EL153" i="1"/>
  <c r="CU153" i="1"/>
  <c r="CQ153" i="1"/>
  <c r="EJ152" i="1"/>
  <c r="EA152" i="1"/>
  <c r="EA151" i="1"/>
  <c r="ES151" i="1" s="1"/>
  <c r="CS151" i="1"/>
  <c r="DZ150" i="1"/>
  <c r="CU150" i="1"/>
  <c r="CP150" i="1"/>
  <c r="EG149" i="1"/>
  <c r="EK149" i="1"/>
  <c r="EH149" i="1"/>
  <c r="EL149" i="1"/>
  <c r="CQ149" i="1"/>
  <c r="EJ148" i="1"/>
  <c r="EA154" i="1"/>
  <c r="CW152" i="1"/>
  <c r="CR152" i="1"/>
  <c r="CR151" i="1"/>
  <c r="DZ151" i="1"/>
  <c r="EA150" i="1"/>
  <c r="CW148" i="1"/>
  <c r="CS148" i="1"/>
  <c r="EH152" i="1"/>
  <c r="EL152" i="1"/>
  <c r="EE152" i="1"/>
  <c r="EI152" i="1"/>
  <c r="CQ152" i="1"/>
  <c r="DZ152" i="1"/>
  <c r="EH148" i="1"/>
  <c r="EL148" i="1"/>
  <c r="EE148" i="1"/>
  <c r="EI148" i="1"/>
  <c r="CQ147" i="1"/>
  <c r="EA147" i="1"/>
  <c r="EK152" i="1"/>
  <c r="EK148" i="1"/>
  <c r="EK154" i="1"/>
  <c r="EK150" i="1"/>
  <c r="DZ148" i="1"/>
  <c r="DZ147" i="1"/>
  <c r="EH133" i="1"/>
  <c r="EL133" i="1"/>
  <c r="EE133" i="1"/>
  <c r="EI133" i="1"/>
  <c r="EG133" i="1"/>
  <c r="EK133" i="1"/>
  <c r="CT133" i="1"/>
  <c r="DZ133" i="1"/>
  <c r="EI140" i="1"/>
  <c r="EE140" i="1"/>
  <c r="DZ140" i="1"/>
  <c r="EK138" i="1"/>
  <c r="EG138" i="1"/>
  <c r="EA135" i="1"/>
  <c r="EA134" i="1"/>
  <c r="CP134" i="1"/>
  <c r="DZ134" i="1"/>
  <c r="CW133" i="1"/>
  <c r="CS133" i="1"/>
  <c r="EI141" i="1"/>
  <c r="EE141" i="1"/>
  <c r="DZ141" i="1"/>
  <c r="EL140" i="1"/>
  <c r="EH140" i="1"/>
  <c r="EJ138" i="1"/>
  <c r="EF138" i="1"/>
  <c r="DZ137" i="1"/>
  <c r="EH137" i="1"/>
  <c r="EL137" i="1"/>
  <c r="CY135" i="1"/>
  <c r="CU135" i="1"/>
  <c r="CP135" i="1"/>
  <c r="DZ135" i="1"/>
  <c r="CX134" i="1"/>
  <c r="CT134" i="1"/>
  <c r="DZ142" i="1"/>
  <c r="EL141" i="1"/>
  <c r="EK140" i="1"/>
  <c r="EI138" i="1"/>
  <c r="DZ138" i="1"/>
  <c r="EJ137" i="1"/>
  <c r="EE137" i="1"/>
  <c r="EA136" i="1"/>
  <c r="CV136" i="1"/>
  <c r="CQ136" i="1"/>
  <c r="EE134" i="1"/>
  <c r="EI134" i="1"/>
  <c r="EH134" i="1"/>
  <c r="EL134" i="1"/>
  <c r="EJ133" i="1"/>
  <c r="EI135" i="1"/>
  <c r="EA126" i="1"/>
  <c r="CP126" i="1"/>
  <c r="DZ126" i="1"/>
  <c r="EA78" i="1"/>
  <c r="ES78" i="1" s="1"/>
  <c r="DZ78" i="1"/>
  <c r="EA129" i="1"/>
  <c r="CQ129" i="1"/>
  <c r="DZ129" i="1"/>
  <c r="EA80" i="1"/>
  <c r="ES80" i="1" s="1"/>
  <c r="DZ80" i="1"/>
  <c r="CR128" i="1"/>
  <c r="DZ128" i="1"/>
  <c r="EL127" i="1"/>
  <c r="CT127" i="1"/>
  <c r="CP127" i="1"/>
  <c r="CQ125" i="1"/>
  <c r="DZ125" i="1"/>
  <c r="EA124" i="1"/>
  <c r="CT124" i="1"/>
  <c r="DZ123" i="1"/>
  <c r="EA122" i="1"/>
  <c r="EA82" i="1"/>
  <c r="EG129" i="1"/>
  <c r="EK129" i="1"/>
  <c r="EH129" i="1"/>
  <c r="EL129" i="1"/>
  <c r="EE129" i="1"/>
  <c r="EI129" i="1"/>
  <c r="EA127" i="1"/>
  <c r="CS124" i="1"/>
  <c r="DZ124" i="1"/>
  <c r="DZ122" i="1"/>
  <c r="EA83" i="1"/>
  <c r="DZ83" i="1"/>
  <c r="DZ76" i="1"/>
  <c r="EA75" i="1"/>
  <c r="CV129" i="1"/>
  <c r="CR129" i="1"/>
  <c r="CV126" i="1"/>
  <c r="CQ126" i="1"/>
  <c r="EG125" i="1"/>
  <c r="EK125" i="1"/>
  <c r="EH125" i="1"/>
  <c r="EL125" i="1"/>
  <c r="EE125" i="1"/>
  <c r="EI125" i="1"/>
  <c r="EA123" i="1"/>
  <c r="ES123" i="1" s="1"/>
  <c r="DZ82" i="1"/>
  <c r="DZ81" i="1"/>
  <c r="EA79" i="1"/>
  <c r="DZ75" i="1"/>
  <c r="DZ77" i="1"/>
  <c r="DZ74" i="1"/>
  <c r="DZ73" i="1"/>
  <c r="EK127" i="1"/>
  <c r="EG127" i="1"/>
  <c r="EL126" i="1"/>
  <c r="EK123" i="1"/>
  <c r="EG123" i="1"/>
  <c r="EL122" i="1"/>
  <c r="EK83" i="1"/>
  <c r="EG83" i="1"/>
  <c r="EE80" i="1"/>
  <c r="EI80" i="1"/>
  <c r="EA77" i="1"/>
  <c r="EE76" i="1"/>
  <c r="EI76" i="1"/>
  <c r="EH79" i="1"/>
  <c r="EL79" i="1"/>
  <c r="EH75" i="1"/>
  <c r="EL75" i="1"/>
  <c r="EA74" i="1"/>
  <c r="EI127" i="1"/>
  <c r="EI123" i="1"/>
  <c r="EI83" i="1"/>
  <c r="EL82" i="1"/>
  <c r="EJ79" i="1"/>
  <c r="EE79" i="1"/>
  <c r="EG78" i="1"/>
  <c r="EK78" i="1"/>
  <c r="EJ75" i="1"/>
  <c r="EE75" i="1"/>
  <c r="EA73" i="1"/>
  <c r="EA71" i="1"/>
  <c r="DZ72" i="1"/>
  <c r="DZ71" i="1"/>
  <c r="EA70" i="1"/>
  <c r="EA65" i="1"/>
  <c r="J66" i="1"/>
  <c r="EL64" i="1"/>
  <c r="EG57" i="1"/>
  <c r="EK57" i="1"/>
  <c r="EH57" i="1"/>
  <c r="EL57" i="1"/>
  <c r="EE57" i="1"/>
  <c r="EI57" i="1"/>
  <c r="DZ57" i="1"/>
  <c r="EG51" i="1"/>
  <c r="EK51" i="1"/>
  <c r="EH51" i="1"/>
  <c r="EL51" i="1"/>
  <c r="EE51" i="1"/>
  <c r="EI51" i="1"/>
  <c r="CP38" i="1"/>
  <c r="EA38" i="1"/>
  <c r="CU38" i="1"/>
  <c r="EA36" i="1"/>
  <c r="DZ38" i="1"/>
  <c r="CQ38" i="1"/>
  <c r="EI71" i="1"/>
  <c r="EE71" i="1"/>
  <c r="EL70" i="1"/>
  <c r="EH70" i="1"/>
  <c r="DZ58" i="1"/>
  <c r="CP52" i="1"/>
  <c r="DZ52" i="1"/>
  <c r="EA51" i="1"/>
  <c r="DZ50" i="1"/>
  <c r="DZ47" i="1"/>
  <c r="DZ35" i="1"/>
  <c r="EK74" i="1"/>
  <c r="EI72" i="1"/>
  <c r="EE72" i="1"/>
  <c r="EL71" i="1"/>
  <c r="EH71" i="1"/>
  <c r="EK70" i="1"/>
  <c r="EG70" i="1"/>
  <c r="EA64" i="1"/>
  <c r="EA63" i="1"/>
  <c r="EA62" i="1"/>
  <c r="EA61" i="1"/>
  <c r="EA60" i="1"/>
  <c r="EA59" i="1"/>
  <c r="EA58" i="1"/>
  <c r="CP53" i="1"/>
  <c r="EA53" i="1"/>
  <c r="DZ53" i="1"/>
  <c r="CQ53" i="1"/>
  <c r="CP49" i="1"/>
  <c r="EA49" i="1"/>
  <c r="DZ49" i="1"/>
  <c r="CQ49" i="1"/>
  <c r="CR48" i="1"/>
  <c r="EA48" i="1"/>
  <c r="CS48" i="1"/>
  <c r="DZ48" i="1"/>
  <c r="J54" i="1"/>
  <c r="EL72" i="1"/>
  <c r="EK71" i="1"/>
  <c r="EJ70" i="1"/>
  <c r="DZ70" i="1"/>
  <c r="EJ57" i="1"/>
  <c r="EJ51" i="1"/>
  <c r="CQ50" i="1"/>
  <c r="EA50" i="1"/>
  <c r="DV57" i="1"/>
  <c r="EK53" i="1"/>
  <c r="EG53" i="1"/>
  <c r="EA52" i="1"/>
  <c r="CS50" i="1"/>
  <c r="EK49" i="1"/>
  <c r="EG49" i="1"/>
  <c r="EG40" i="1"/>
  <c r="EK40" i="1"/>
  <c r="EH40" i="1"/>
  <c r="EL40" i="1"/>
  <c r="EE40" i="1"/>
  <c r="EI40" i="1"/>
  <c r="CQ39" i="1"/>
  <c r="EA39" i="1"/>
  <c r="CP34" i="1"/>
  <c r="EA34" i="1"/>
  <c r="DZ34" i="1"/>
  <c r="CQ34" i="1"/>
  <c r="EA47" i="1"/>
  <c r="EA46" i="1"/>
  <c r="EG45" i="1"/>
  <c r="EK45" i="1"/>
  <c r="EH45" i="1"/>
  <c r="EL45" i="1"/>
  <c r="EE45" i="1"/>
  <c r="EI45" i="1"/>
  <c r="CR44" i="1"/>
  <c r="EA44" i="1"/>
  <c r="EG36" i="1"/>
  <c r="EK36" i="1"/>
  <c r="EH36" i="1"/>
  <c r="EL36" i="1"/>
  <c r="EE36" i="1"/>
  <c r="EI36" i="1"/>
  <c r="CQ35" i="1"/>
  <c r="EA35" i="1"/>
  <c r="EA33" i="1"/>
  <c r="CX20" i="1"/>
  <c r="EA26" i="1"/>
  <c r="J28" i="1"/>
  <c r="EL18" i="1"/>
  <c r="CR18" i="1"/>
  <c r="EA18" i="1"/>
  <c r="CS18" i="1"/>
  <c r="DZ18" i="1"/>
  <c r="EI53" i="1"/>
  <c r="EI49" i="1"/>
  <c r="CP46" i="1"/>
  <c r="DZ46" i="1"/>
  <c r="EA45" i="1"/>
  <c r="ES45" i="1" s="1"/>
  <c r="CP37" i="1"/>
  <c r="DZ37" i="1"/>
  <c r="CP33" i="1"/>
  <c r="DZ33" i="1"/>
  <c r="DZ45" i="1"/>
  <c r="EL44" i="1"/>
  <c r="EH44" i="1"/>
  <c r="DZ40" i="1"/>
  <c r="EL39" i="1"/>
  <c r="EH39" i="1"/>
  <c r="DZ36" i="1"/>
  <c r="EL35" i="1"/>
  <c r="EH35" i="1"/>
  <c r="EA32" i="1"/>
  <c r="CQ27" i="1"/>
  <c r="EA27" i="1"/>
  <c r="DZ26" i="1"/>
  <c r="EA24" i="1"/>
  <c r="DZ19" i="1"/>
  <c r="EI46" i="1"/>
  <c r="EK44" i="1"/>
  <c r="EK39" i="1"/>
  <c r="EK35" i="1"/>
  <c r="DZ32" i="1"/>
  <c r="EG31" i="1"/>
  <c r="EK31" i="1"/>
  <c r="EE31" i="1"/>
  <c r="EI31" i="1"/>
  <c r="EG26" i="1"/>
  <c r="EK26" i="1"/>
  <c r="EH26" i="1"/>
  <c r="EL26" i="1"/>
  <c r="EE26" i="1"/>
  <c r="EI26" i="1"/>
  <c r="CP23" i="1"/>
  <c r="DZ23" i="1"/>
  <c r="EA21" i="1"/>
  <c r="DZ21" i="1"/>
  <c r="CP21" i="1"/>
  <c r="DZ31" i="1"/>
  <c r="EA25" i="1"/>
  <c r="CU25" i="1"/>
  <c r="CQ25" i="1"/>
  <c r="CX23" i="1"/>
  <c r="CS23" i="1"/>
  <c r="EK24" i="1"/>
  <c r="EG24" i="1"/>
  <c r="EA23" i="1"/>
  <c r="EE22" i="1"/>
  <c r="EI22" i="1"/>
  <c r="CY22" i="1"/>
  <c r="CU22" i="1"/>
  <c r="CP22" i="1"/>
  <c r="DZ22" i="1"/>
  <c r="CX21" i="1"/>
  <c r="CT21" i="1"/>
  <c r="EE20" i="1"/>
  <c r="EI20" i="1"/>
  <c r="EG20" i="1"/>
  <c r="EK20" i="1"/>
  <c r="CW20" i="1"/>
  <c r="CS20" i="1"/>
  <c r="EA19" i="1"/>
  <c r="CV19" i="1"/>
  <c r="CR19" i="1"/>
  <c r="EA12" i="1"/>
  <c r="DZ20" i="1"/>
  <c r="EA13" i="1"/>
  <c r="EE7" i="1"/>
  <c r="EI7" i="1"/>
  <c r="EG7" i="1"/>
  <c r="EK7" i="1"/>
  <c r="EH7" i="1"/>
  <c r="EL7" i="1"/>
  <c r="EJ7" i="1"/>
  <c r="DQ7" i="1"/>
  <c r="EA7" i="1"/>
  <c r="DZ7" i="1"/>
  <c r="EA5" i="1"/>
  <c r="EL32" i="1"/>
  <c r="EL27" i="1"/>
  <c r="EI24" i="1"/>
  <c r="DZ24" i="1"/>
  <c r="EL23" i="1"/>
  <c r="EH22" i="1"/>
  <c r="EH21" i="1"/>
  <c r="EL21" i="1"/>
  <c r="EA20" i="1"/>
  <c r="EE11" i="1"/>
  <c r="EI11" i="1"/>
  <c r="EH11" i="1"/>
  <c r="EL11" i="1"/>
  <c r="EG11" i="1"/>
  <c r="EK11" i="1"/>
  <c r="EA11" i="1"/>
  <c r="DZ11" i="1"/>
  <c r="EA9" i="1"/>
  <c r="EE13" i="1"/>
  <c r="EI13" i="1"/>
  <c r="DZ13" i="1"/>
  <c r="EE8" i="1"/>
  <c r="EI8" i="1"/>
  <c r="EG8" i="1"/>
  <c r="EK8" i="1"/>
  <c r="EH8" i="1"/>
  <c r="EL8" i="1"/>
  <c r="DZ8" i="1"/>
  <c r="EE9" i="1"/>
  <c r="EI9" i="1"/>
  <c r="EG9" i="1"/>
  <c r="EK9" i="1"/>
  <c r="EH9" i="1"/>
  <c r="EL9" i="1"/>
  <c r="DZ9" i="1"/>
  <c r="EE5" i="1"/>
  <c r="EI5" i="1"/>
  <c r="EG5" i="1"/>
  <c r="EK5" i="1"/>
  <c r="EH5" i="1"/>
  <c r="EL5" i="1"/>
  <c r="DZ5" i="1"/>
  <c r="EE12" i="1"/>
  <c r="EI12" i="1"/>
  <c r="DZ12" i="1"/>
  <c r="EE10" i="1"/>
  <c r="EI10" i="1"/>
  <c r="EG10" i="1"/>
  <c r="EK10" i="1"/>
  <c r="EH10" i="1"/>
  <c r="EL10" i="1"/>
  <c r="DZ10" i="1"/>
  <c r="EE6" i="1"/>
  <c r="EI6" i="1"/>
  <c r="EG6" i="1"/>
  <c r="EK6" i="1"/>
  <c r="EH6" i="1"/>
  <c r="EL6" i="1"/>
  <c r="DV5" i="1"/>
  <c r="DT5" i="1"/>
  <c r="DU5" i="1"/>
  <c r="DZ6" i="1"/>
  <c r="ER25" i="1" l="1"/>
  <c r="DR7" i="1"/>
  <c r="ER299" i="1"/>
  <c r="EU299" i="1"/>
  <c r="EU301" i="1"/>
  <c r="ER301" i="1"/>
  <c r="EQ297" i="1"/>
  <c r="EP297" i="1"/>
  <c r="EQ301" i="1"/>
  <c r="EP301" i="1"/>
  <c r="EU293" i="1"/>
  <c r="ER293" i="1"/>
  <c r="ER297" i="1"/>
  <c r="EU297" i="1"/>
  <c r="EQ295" i="1"/>
  <c r="EP295" i="1"/>
  <c r="ES7" i="1"/>
  <c r="EP293" i="1"/>
  <c r="EQ293" i="1"/>
  <c r="EP299" i="1"/>
  <c r="EQ299" i="1"/>
  <c r="ER295" i="1"/>
  <c r="EU295" i="1"/>
  <c r="DT11" i="1"/>
  <c r="DT58" i="1"/>
  <c r="DQ6" i="1"/>
  <c r="DV58" i="1"/>
  <c r="ES62" i="1"/>
  <c r="ES38" i="1"/>
  <c r="ES20" i="1"/>
  <c r="ES25" i="1"/>
  <c r="ES64" i="1"/>
  <c r="DU58" i="1"/>
  <c r="ES124" i="1"/>
  <c r="ES129" i="1"/>
  <c r="ES31" i="1"/>
  <c r="DR57" i="1"/>
  <c r="DX57" i="1" s="1"/>
  <c r="EP57" i="1" s="1"/>
  <c r="ES59" i="1"/>
  <c r="ER136" i="1"/>
  <c r="DR13" i="1"/>
  <c r="DR61" i="1"/>
  <c r="DU8" i="1"/>
  <c r="DT8" i="1"/>
  <c r="DS13" i="1"/>
  <c r="DU6" i="1"/>
  <c r="ES65" i="1"/>
  <c r="ES71" i="1"/>
  <c r="ES77" i="1"/>
  <c r="ES126" i="1"/>
  <c r="DT63" i="1"/>
  <c r="ES12" i="1"/>
  <c r="ES35" i="1"/>
  <c r="DS61" i="1"/>
  <c r="ES58" i="1"/>
  <c r="DS12" i="1"/>
  <c r="DV61" i="1"/>
  <c r="DR10" i="1"/>
  <c r="DS63" i="1"/>
  <c r="DT13" i="1"/>
  <c r="DR62" i="1"/>
  <c r="DU9" i="1"/>
  <c r="DT10" i="1"/>
  <c r="DR8" i="1"/>
  <c r="ES19" i="1"/>
  <c r="DQ11" i="1"/>
  <c r="DS9" i="1"/>
  <c r="DS65" i="1"/>
  <c r="DT61" i="1"/>
  <c r="DU11" i="1"/>
  <c r="DV8" i="1"/>
  <c r="DU59" i="1"/>
  <c r="DT9" i="1"/>
  <c r="DR5" i="1"/>
  <c r="DX5" i="1" s="1"/>
  <c r="EP5" i="1" s="1"/>
  <c r="ES33" i="1"/>
  <c r="DV7" i="1"/>
  <c r="DY7" i="1" s="1"/>
  <c r="EQ7" i="1" s="1"/>
  <c r="ER39" i="1"/>
  <c r="DQ5" i="1"/>
  <c r="DW5" i="1" s="1"/>
  <c r="EO5" i="1" s="1"/>
  <c r="DQ9" i="1"/>
  <c r="DR63" i="1"/>
  <c r="DT6" i="1"/>
  <c r="DQ8" i="1"/>
  <c r="DT7" i="1"/>
  <c r="DW7" i="1" s="1"/>
  <c r="ES5" i="1"/>
  <c r="ES49" i="1"/>
  <c r="DQ61" i="1"/>
  <c r="DU7" i="1"/>
  <c r="DX7" i="1" s="1"/>
  <c r="EP7" i="1" s="1"/>
  <c r="ES40" i="1"/>
  <c r="DU62" i="1"/>
  <c r="DV9" i="1"/>
  <c r="ES32" i="1"/>
  <c r="DQ62" i="1"/>
  <c r="DX104" i="1"/>
  <c r="EP104" i="1" s="1"/>
  <c r="DS5" i="1"/>
  <c r="DY5" i="1" s="1"/>
  <c r="EQ5" i="1" s="1"/>
  <c r="DS8" i="1"/>
  <c r="DY8" i="1" s="1"/>
  <c r="EQ8" i="1" s="1"/>
  <c r="ES9" i="1"/>
  <c r="ES13" i="1"/>
  <c r="DS59" i="1"/>
  <c r="DQ57" i="1"/>
  <c r="DW57" i="1" s="1"/>
  <c r="DV60" i="1"/>
  <c r="DS10" i="1"/>
  <c r="DS62" i="1"/>
  <c r="DQ65" i="1"/>
  <c r="DQ63" i="1"/>
  <c r="DV13" i="1"/>
  <c r="DS11" i="1"/>
  <c r="DS6" i="1"/>
  <c r="DY6" i="1" s="1"/>
  <c r="EQ6" i="1" s="1"/>
  <c r="DQ13" i="1"/>
  <c r="DV62" i="1"/>
  <c r="DQ12" i="1"/>
  <c r="DV10" i="1"/>
  <c r="DR11" i="1"/>
  <c r="ES46" i="1"/>
  <c r="DU60" i="1"/>
  <c r="DT62" i="1"/>
  <c r="DR60" i="1"/>
  <c r="DR12" i="1"/>
  <c r="DR9" i="1"/>
  <c r="DX9" i="1" s="1"/>
  <c r="EP9" i="1" s="1"/>
  <c r="ES18" i="1"/>
  <c r="DS57" i="1"/>
  <c r="DY57" i="1" s="1"/>
  <c r="EQ57" i="1" s="1"/>
  <c r="DU63" i="1"/>
  <c r="DR65" i="1"/>
  <c r="ES36" i="1"/>
  <c r="DT60" i="1"/>
  <c r="ES82" i="1"/>
  <c r="ER60" i="1"/>
  <c r="DV63" i="1"/>
  <c r="DW104" i="1"/>
  <c r="DR40" i="1"/>
  <c r="DV52" i="1"/>
  <c r="DQ58" i="1"/>
  <c r="DU77" i="1"/>
  <c r="DR59" i="1"/>
  <c r="DU13" i="1"/>
  <c r="DU33" i="1"/>
  <c r="DQ10" i="1"/>
  <c r="DU61" i="1"/>
  <c r="ER64" i="1"/>
  <c r="DR6" i="1"/>
  <c r="DV11" i="1"/>
  <c r="DU10" i="1"/>
  <c r="ES53" i="1"/>
  <c r="ES122" i="1"/>
  <c r="ER62" i="1"/>
  <c r="DV12" i="1"/>
  <c r="DU12" i="1"/>
  <c r="ES22" i="1"/>
  <c r="DT12" i="1"/>
  <c r="DV24" i="1"/>
  <c r="ES23" i="1"/>
  <c r="DU32" i="1"/>
  <c r="ES39" i="1"/>
  <c r="ES52" i="1"/>
  <c r="ES74" i="1"/>
  <c r="ES63" i="1"/>
  <c r="DV34" i="1"/>
  <c r="DY112" i="1"/>
  <c r="EQ112" i="1" s="1"/>
  <c r="ES134" i="1"/>
  <c r="ER44" i="1"/>
  <c r="DU52" i="1"/>
  <c r="DV48" i="1"/>
  <c r="DT77" i="1"/>
  <c r="DQ59" i="1"/>
  <c r="DU19" i="1"/>
  <c r="ES27" i="1"/>
  <c r="ES60" i="1"/>
  <c r="ES76" i="1"/>
  <c r="ES11" i="1"/>
  <c r="DS45" i="1"/>
  <c r="DT35" i="1"/>
  <c r="DQ50" i="1"/>
  <c r="DV72" i="1"/>
  <c r="ER51" i="1"/>
  <c r="EB168" i="1"/>
  <c r="ET168" i="1" s="1"/>
  <c r="DS31" i="1"/>
  <c r="DU64" i="1"/>
  <c r="EB164" i="1"/>
  <c r="ET164" i="1" s="1"/>
  <c r="DP164" i="1"/>
  <c r="EN164" i="1" s="1"/>
  <c r="EO164" i="1"/>
  <c r="DP162" i="1"/>
  <c r="EN162" i="1" s="1"/>
  <c r="EO162" i="1"/>
  <c r="EB162" i="1"/>
  <c r="ET162" i="1" s="1"/>
  <c r="DP168" i="1"/>
  <c r="EN168" i="1" s="1"/>
  <c r="EO168" i="1"/>
  <c r="EO170" i="1"/>
  <c r="EB170" i="1"/>
  <c r="ET170" i="1" s="1"/>
  <c r="DP170" i="1"/>
  <c r="EN170" i="1" s="1"/>
  <c r="EB161" i="1"/>
  <c r="ET161" i="1" s="1"/>
  <c r="DP161" i="1"/>
  <c r="EN161" i="1" s="1"/>
  <c r="EO161" i="1"/>
  <c r="DS122" i="1"/>
  <c r="EB165" i="1"/>
  <c r="ET165" i="1" s="1"/>
  <c r="EO165" i="1"/>
  <c r="DP165" i="1"/>
  <c r="EN165" i="1" s="1"/>
  <c r="DQ60" i="1"/>
  <c r="EB160" i="1"/>
  <c r="ET160" i="1" s="1"/>
  <c r="DP160" i="1"/>
  <c r="EN160" i="1" s="1"/>
  <c r="EO160" i="1"/>
  <c r="EB163" i="1"/>
  <c r="ET163" i="1" s="1"/>
  <c r="EO163" i="1"/>
  <c r="DP163" i="1"/>
  <c r="EN163" i="1" s="1"/>
  <c r="DS60" i="1"/>
  <c r="DU125" i="1"/>
  <c r="ES21" i="1"/>
  <c r="ES44" i="1"/>
  <c r="ES73" i="1"/>
  <c r="ES83" i="1"/>
  <c r="DY107" i="1"/>
  <c r="EQ107" i="1" s="1"/>
  <c r="DT39" i="1"/>
  <c r="DV32" i="1"/>
  <c r="DQ40" i="1"/>
  <c r="DV36" i="1"/>
  <c r="DT34" i="1"/>
  <c r="ER61" i="1"/>
  <c r="DU79" i="1"/>
  <c r="DQ81" i="1"/>
  <c r="DQ123" i="1"/>
  <c r="ES10" i="1"/>
  <c r="DQ36" i="1"/>
  <c r="DU48" i="1"/>
  <c r="DS50" i="1"/>
  <c r="DQ73" i="1"/>
  <c r="DT81" i="1"/>
  <c r="DU80" i="1"/>
  <c r="DS77" i="1"/>
  <c r="DS32" i="1"/>
  <c r="DY32" i="1" s="1"/>
  <c r="EQ32" i="1" s="1"/>
  <c r="DV76" i="1"/>
  <c r="DS82" i="1"/>
  <c r="DV33" i="1"/>
  <c r="DT50" i="1"/>
  <c r="DP169" i="1"/>
  <c r="EN169" i="1" s="1"/>
  <c r="EO169" i="1"/>
  <c r="EB169" i="1"/>
  <c r="ET169" i="1" s="1"/>
  <c r="EB167" i="1"/>
  <c r="ET167" i="1" s="1"/>
  <c r="DP167" i="1"/>
  <c r="EN167" i="1" s="1"/>
  <c r="EO167" i="1"/>
  <c r="DP166" i="1"/>
  <c r="EN166" i="1" s="1"/>
  <c r="EO166" i="1"/>
  <c r="EB166" i="1"/>
  <c r="ET166" i="1" s="1"/>
  <c r="DQ32" i="1"/>
  <c r="DU39" i="1"/>
  <c r="DV81" i="1"/>
  <c r="DR82" i="1"/>
  <c r="DQ79" i="1"/>
  <c r="DR73" i="1"/>
  <c r="DY104" i="1"/>
  <c r="EQ104" i="1" s="1"/>
  <c r="DS36" i="1"/>
  <c r="DV53" i="1"/>
  <c r="DT80" i="1"/>
  <c r="DT72" i="1"/>
  <c r="DR36" i="1"/>
  <c r="ES50" i="1"/>
  <c r="DT33" i="1"/>
  <c r="DV135" i="1"/>
  <c r="DQ139" i="1"/>
  <c r="DT22" i="1"/>
  <c r="ES24" i="1"/>
  <c r="ES61" i="1"/>
  <c r="DT154" i="1"/>
  <c r="DU152" i="1"/>
  <c r="EC153" i="1"/>
  <c r="EU153" i="1" s="1"/>
  <c r="ES153" i="1"/>
  <c r="DS141" i="1"/>
  <c r="DR140" i="1"/>
  <c r="DT135" i="1"/>
  <c r="ES137" i="1"/>
  <c r="DV129" i="1"/>
  <c r="DV125" i="1"/>
  <c r="DR124" i="1"/>
  <c r="DR129" i="1"/>
  <c r="ER127" i="1"/>
  <c r="ES136" i="1"/>
  <c r="ES135" i="1"/>
  <c r="ER139" i="1"/>
  <c r="DV153" i="1"/>
  <c r="ES154" i="1"/>
  <c r="DU73" i="1"/>
  <c r="DV73" i="1"/>
  <c r="DS47" i="1"/>
  <c r="DQ47" i="1"/>
  <c r="DR80" i="1"/>
  <c r="DS51" i="1"/>
  <c r="DR51" i="1"/>
  <c r="DU45" i="1"/>
  <c r="DS142" i="1"/>
  <c r="DR142" i="1"/>
  <c r="DQ138" i="1"/>
  <c r="DR138" i="1"/>
  <c r="DR137" i="1"/>
  <c r="DQ137" i="1"/>
  <c r="DQ80" i="1"/>
  <c r="DT71" i="1"/>
  <c r="DV35" i="1"/>
  <c r="DT74" i="1"/>
  <c r="DU74" i="1"/>
  <c r="DU75" i="1"/>
  <c r="DQ70" i="1"/>
  <c r="DU65" i="1"/>
  <c r="DQ64" i="1"/>
  <c r="DS70" i="1"/>
  <c r="DS64" i="1"/>
  <c r="DR64" i="1"/>
  <c r="DQ24" i="1"/>
  <c r="DT51" i="1"/>
  <c r="DU51" i="1"/>
  <c r="DQ76" i="1"/>
  <c r="DU78" i="1"/>
  <c r="DR76" i="1"/>
  <c r="DT78" i="1"/>
  <c r="DU70" i="1"/>
  <c r="DS72" i="1"/>
  <c r="DQ72" i="1"/>
  <c r="DS74" i="1"/>
  <c r="DV79" i="1"/>
  <c r="DT79" i="1"/>
  <c r="DV71" i="1"/>
  <c r="DU71" i="1"/>
  <c r="DQ51" i="1"/>
  <c r="DS123" i="1"/>
  <c r="ES48" i="1"/>
  <c r="DV122" i="1"/>
  <c r="DT82" i="1"/>
  <c r="DQ125" i="1"/>
  <c r="DQ26" i="1"/>
  <c r="DQ45" i="1"/>
  <c r="DV49" i="1"/>
  <c r="DR24" i="1"/>
  <c r="DT40" i="1"/>
  <c r="DT53" i="1"/>
  <c r="DR71" i="1"/>
  <c r="DU36" i="1"/>
  <c r="ES51" i="1"/>
  <c r="ES147" i="1"/>
  <c r="DY113" i="1"/>
  <c r="EQ113" i="1" s="1"/>
  <c r="DY111" i="1"/>
  <c r="EQ111" i="1" s="1"/>
  <c r="DY116" i="1"/>
  <c r="EQ116" i="1" s="1"/>
  <c r="DT73" i="1"/>
  <c r="DS76" i="1"/>
  <c r="DR47" i="1"/>
  <c r="DV51" i="1"/>
  <c r="DT48" i="1"/>
  <c r="DU81" i="1"/>
  <c r="DV80" i="1"/>
  <c r="ES140" i="1"/>
  <c r="DV151" i="1"/>
  <c r="ER149" i="1"/>
  <c r="DT129" i="1"/>
  <c r="DT127" i="1"/>
  <c r="DQ141" i="1"/>
  <c r="ER153" i="1"/>
  <c r="DT18" i="1"/>
  <c r="DT23" i="1"/>
  <c r="DT45" i="1"/>
  <c r="ES127" i="1"/>
  <c r="ES150" i="1"/>
  <c r="DV152" i="1"/>
  <c r="ER59" i="1"/>
  <c r="ER79" i="1"/>
  <c r="DR72" i="1"/>
  <c r="DW113" i="1"/>
  <c r="EO113" i="1" s="1"/>
  <c r="DY13" i="1"/>
  <c r="EQ13" i="1" s="1"/>
  <c r="DS40" i="1"/>
  <c r="DS138" i="1"/>
  <c r="EC149" i="1"/>
  <c r="EU149" i="1" s="1"/>
  <c r="DT126" i="1"/>
  <c r="DR139" i="1"/>
  <c r="DU129" i="1"/>
  <c r="DR141" i="1"/>
  <c r="DR122" i="1"/>
  <c r="DS140" i="1"/>
  <c r="DS137" i="1"/>
  <c r="ES138" i="1"/>
  <c r="DV127" i="1"/>
  <c r="DU135" i="1"/>
  <c r="DR123" i="1"/>
  <c r="DQ142" i="1"/>
  <c r="ES133" i="1"/>
  <c r="DT128" i="1"/>
  <c r="DQ122" i="1"/>
  <c r="DS125" i="1"/>
  <c r="DS139" i="1"/>
  <c r="DU38" i="1"/>
  <c r="DT38" i="1"/>
  <c r="DU37" i="1"/>
  <c r="DV18" i="1"/>
  <c r="DQ27" i="1"/>
  <c r="DV38" i="1"/>
  <c r="DV40" i="1"/>
  <c r="EC39" i="1"/>
  <c r="EU39" i="1" s="1"/>
  <c r="DV37" i="1"/>
  <c r="ES47" i="1"/>
  <c r="DU49" i="1"/>
  <c r="DQ124" i="1"/>
  <c r="DS129" i="1"/>
  <c r="DV75" i="1"/>
  <c r="ES139" i="1"/>
  <c r="EC139" i="1"/>
  <c r="EU139" i="1" s="1"/>
  <c r="DR31" i="1"/>
  <c r="DS24" i="1"/>
  <c r="DR26" i="1"/>
  <c r="DU40" i="1"/>
  <c r="DQ31" i="1"/>
  <c r="DT49" i="1"/>
  <c r="DT122" i="1"/>
  <c r="DS124" i="1"/>
  <c r="DT147" i="1"/>
  <c r="DV147" i="1"/>
  <c r="DU35" i="1"/>
  <c r="DS79" i="1"/>
  <c r="DV74" i="1"/>
  <c r="DQ82" i="1"/>
  <c r="DU72" i="1"/>
  <c r="DT52" i="1"/>
  <c r="DS58" i="1"/>
  <c r="DR58" i="1"/>
  <c r="DV59" i="1"/>
  <c r="DT59" i="1"/>
  <c r="DT76" i="1"/>
  <c r="DR70" i="1"/>
  <c r="DV77" i="1"/>
  <c r="DS73" i="1"/>
  <c r="DR77" i="1"/>
  <c r="DQ77" i="1"/>
  <c r="DS83" i="1"/>
  <c r="DQ83" i="1"/>
  <c r="DT70" i="1"/>
  <c r="DV70" i="1"/>
  <c r="DQ128" i="1"/>
  <c r="DR128" i="1"/>
  <c r="DV31" i="1"/>
  <c r="DR20" i="1"/>
  <c r="DR39" i="1"/>
  <c r="DQ39" i="1"/>
  <c r="DT47" i="1"/>
  <c r="DS48" i="1"/>
  <c r="ES148" i="1"/>
  <c r="DW111" i="1"/>
  <c r="DT37" i="1"/>
  <c r="DV39" i="1"/>
  <c r="DR45" i="1"/>
  <c r="DU50" i="1"/>
  <c r="ES26" i="1"/>
  <c r="DR35" i="1"/>
  <c r="ES34" i="1"/>
  <c r="DR136" i="1"/>
  <c r="DQ151" i="1"/>
  <c r="DT151" i="1"/>
  <c r="DV65" i="1"/>
  <c r="DT75" i="1"/>
  <c r="DR79" i="1"/>
  <c r="DX111" i="1"/>
  <c r="EP111" i="1" s="1"/>
  <c r="DW114" i="1"/>
  <c r="EO114" i="1" s="1"/>
  <c r="DV64" i="1"/>
  <c r="DU76" i="1"/>
  <c r="DU127" i="1"/>
  <c r="ES142" i="1"/>
  <c r="ES141" i="1"/>
  <c r="DS152" i="1"/>
  <c r="DT150" i="1"/>
  <c r="DT65" i="1"/>
  <c r="ES81" i="1"/>
  <c r="DS71" i="1"/>
  <c r="DS80" i="1"/>
  <c r="DW109" i="1"/>
  <c r="EO109" i="1" s="1"/>
  <c r="DW116" i="1"/>
  <c r="EO116" i="1" s="1"/>
  <c r="DS26" i="1"/>
  <c r="DV78" i="1"/>
  <c r="DR83" i="1"/>
  <c r="ES8" i="1"/>
  <c r="DR32" i="1"/>
  <c r="DV50" i="1"/>
  <c r="DU82" i="1"/>
  <c r="DQ71" i="1"/>
  <c r="DT32" i="1"/>
  <c r="DS19" i="1"/>
  <c r="DU18" i="1"/>
  <c r="DQ25" i="1"/>
  <c r="DT31" i="1"/>
  <c r="DT36" i="1"/>
  <c r="DR48" i="1"/>
  <c r="DV45" i="1"/>
  <c r="DU47" i="1"/>
  <c r="DR125" i="1"/>
  <c r="DV123" i="1"/>
  <c r="ES75" i="1"/>
  <c r="DQ129" i="1"/>
  <c r="DS128" i="1"/>
  <c r="DQ133" i="1"/>
  <c r="DS148" i="1"/>
  <c r="DU151" i="1"/>
  <c r="ES57" i="1"/>
  <c r="ER63" i="1"/>
  <c r="DT64" i="1"/>
  <c r="ES72" i="1"/>
  <c r="DV82" i="1"/>
  <c r="DQ78" i="1"/>
  <c r="ES37" i="1"/>
  <c r="DQ48" i="1"/>
  <c r="DS27" i="1"/>
  <c r="DQ153" i="1"/>
  <c r="DU34" i="1"/>
  <c r="DQ140" i="1"/>
  <c r="EC27" i="1"/>
  <c r="EU27" i="1" s="1"/>
  <c r="DQ35" i="1"/>
  <c r="DU128" i="1"/>
  <c r="DU124" i="1"/>
  <c r="DT152" i="1"/>
  <c r="ES152" i="1"/>
  <c r="ER65" i="1"/>
  <c r="DR81" i="1"/>
  <c r="DX110" i="1"/>
  <c r="EP110" i="1" s="1"/>
  <c r="DX109" i="1"/>
  <c r="EP109" i="1" s="1"/>
  <c r="DY115" i="1"/>
  <c r="EQ115" i="1" s="1"/>
  <c r="DU53" i="1"/>
  <c r="ES149" i="1"/>
  <c r="DX115" i="1"/>
  <c r="EP115" i="1" s="1"/>
  <c r="DW115" i="1"/>
  <c r="EO115" i="1" s="1"/>
  <c r="DY114" i="1"/>
  <c r="EQ114" i="1" s="1"/>
  <c r="DX113" i="1"/>
  <c r="EP113" i="1" s="1"/>
  <c r="DX112" i="1"/>
  <c r="EP112" i="1" s="1"/>
  <c r="DW112" i="1"/>
  <c r="EO112" i="1" s="1"/>
  <c r="DY109" i="1"/>
  <c r="EQ109" i="1" s="1"/>
  <c r="DW108" i="1"/>
  <c r="DX108" i="1"/>
  <c r="EP108" i="1" s="1"/>
  <c r="DY108" i="1"/>
  <c r="EQ108" i="1" s="1"/>
  <c r="DX107" i="1"/>
  <c r="EP107" i="1" s="1"/>
  <c r="DY106" i="1"/>
  <c r="EQ106" i="1" s="1"/>
  <c r="DX106" i="1"/>
  <c r="EP106" i="1" s="1"/>
  <c r="DW106" i="1"/>
  <c r="EO106" i="1" s="1"/>
  <c r="DX105" i="1"/>
  <c r="EP105" i="1" s="1"/>
  <c r="DY105" i="1"/>
  <c r="EQ105" i="1" s="1"/>
  <c r="DW105" i="1"/>
  <c r="EO105" i="1" s="1"/>
  <c r="DS75" i="1"/>
  <c r="DW117" i="1"/>
  <c r="DX117" i="1"/>
  <c r="EP117" i="1" s="1"/>
  <c r="DY117" i="1"/>
  <c r="EQ117" i="1" s="1"/>
  <c r="DV22" i="1"/>
  <c r="EC25" i="1"/>
  <c r="EU25" i="1" s="1"/>
  <c r="DY110" i="1"/>
  <c r="EQ110" i="1" s="1"/>
  <c r="DV25" i="1"/>
  <c r="DW110" i="1"/>
  <c r="DX116" i="1"/>
  <c r="EP116" i="1" s="1"/>
  <c r="DX114" i="1"/>
  <c r="EP114" i="1" s="1"/>
  <c r="EO107" i="1"/>
  <c r="DS81" i="1"/>
  <c r="DQ75" i="1"/>
  <c r="DR75" i="1"/>
  <c r="DV83" i="1"/>
  <c r="DQ74" i="1"/>
  <c r="DR74" i="1"/>
  <c r="DS78" i="1"/>
  <c r="DU83" i="1"/>
  <c r="DR78" i="1"/>
  <c r="DT83" i="1"/>
  <c r="EC79" i="1"/>
  <c r="EU79" i="1" s="1"/>
  <c r="EC65" i="1"/>
  <c r="EU65" i="1" s="1"/>
  <c r="EC62" i="1"/>
  <c r="EU62" i="1" s="1"/>
  <c r="EC59" i="1"/>
  <c r="EU59" i="1" s="1"/>
  <c r="EC19" i="1"/>
  <c r="EU19" i="1" s="1"/>
  <c r="ER19" i="1"/>
  <c r="DU21" i="1"/>
  <c r="DT21" i="1"/>
  <c r="DV21" i="1"/>
  <c r="DU22" i="1"/>
  <c r="DU46" i="1"/>
  <c r="DV46" i="1"/>
  <c r="DR44" i="1"/>
  <c r="DT46" i="1"/>
  <c r="EC75" i="1"/>
  <c r="EU75" i="1" s="1"/>
  <c r="ER75" i="1"/>
  <c r="DU123" i="1"/>
  <c r="ER5" i="1"/>
  <c r="EC5" i="1"/>
  <c r="EU5" i="1" s="1"/>
  <c r="ER9" i="1"/>
  <c r="EC9" i="1"/>
  <c r="EU9" i="1" s="1"/>
  <c r="DQ20" i="1"/>
  <c r="ER22" i="1"/>
  <c r="EC22" i="1"/>
  <c r="EU22" i="1" s="1"/>
  <c r="ER31" i="1"/>
  <c r="EC31" i="1"/>
  <c r="EU31" i="1" s="1"/>
  <c r="DQ21" i="1"/>
  <c r="DR21" i="1"/>
  <c r="DS21" i="1"/>
  <c r="EC23" i="1"/>
  <c r="EU23" i="1" s="1"/>
  <c r="ER23" i="1"/>
  <c r="EC40" i="1"/>
  <c r="EU40" i="1" s="1"/>
  <c r="ER40" i="1"/>
  <c r="EC33" i="1"/>
  <c r="EU33" i="1" s="1"/>
  <c r="ER33" i="1"/>
  <c r="EC37" i="1"/>
  <c r="EU37" i="1" s="1"/>
  <c r="ER37" i="1"/>
  <c r="EC46" i="1"/>
  <c r="EU46" i="1" s="1"/>
  <c r="ER46" i="1"/>
  <c r="DU25" i="1"/>
  <c r="DT24" i="1"/>
  <c r="DQ18" i="1"/>
  <c r="DQ44" i="1"/>
  <c r="ER49" i="1"/>
  <c r="EC49" i="1"/>
  <c r="EU49" i="1" s="1"/>
  <c r="DR49" i="1"/>
  <c r="DS49" i="1"/>
  <c r="DQ49" i="1"/>
  <c r="DR53" i="1"/>
  <c r="DS53" i="1"/>
  <c r="DQ53" i="1"/>
  <c r="DU24" i="1"/>
  <c r="ER47" i="1"/>
  <c r="EC47" i="1"/>
  <c r="EU47" i="1" s="1"/>
  <c r="DQ52" i="1"/>
  <c r="DR52" i="1"/>
  <c r="DS52" i="1"/>
  <c r="EC44" i="1"/>
  <c r="EU44" i="1" s="1"/>
  <c r="EC57" i="1"/>
  <c r="EU57" i="1" s="1"/>
  <c r="ER57" i="1"/>
  <c r="EC60" i="1"/>
  <c r="EU60" i="1" s="1"/>
  <c r="ES70" i="1"/>
  <c r="EC72" i="1"/>
  <c r="EU72" i="1" s="1"/>
  <c r="ER72" i="1"/>
  <c r="EC63" i="1"/>
  <c r="EU63" i="1" s="1"/>
  <c r="ER76" i="1"/>
  <c r="EC76" i="1"/>
  <c r="EU76" i="1" s="1"/>
  <c r="ER83" i="1"/>
  <c r="EC83" i="1"/>
  <c r="EU83" i="1" s="1"/>
  <c r="DT123" i="1"/>
  <c r="DV126" i="1"/>
  <c r="DR127" i="1"/>
  <c r="DS127" i="1"/>
  <c r="DQ127" i="1"/>
  <c r="EC129" i="1"/>
  <c r="EU129" i="1" s="1"/>
  <c r="ER129" i="1"/>
  <c r="DT124" i="1"/>
  <c r="DV128" i="1"/>
  <c r="DS133" i="1"/>
  <c r="ER135" i="1"/>
  <c r="EC135" i="1"/>
  <c r="EU135" i="1" s="1"/>
  <c r="DS136" i="1"/>
  <c r="DU137" i="1"/>
  <c r="DT137" i="1"/>
  <c r="DV137" i="1"/>
  <c r="ER147" i="1"/>
  <c r="EC147" i="1"/>
  <c r="EU147" i="1" s="1"/>
  <c r="DT149" i="1"/>
  <c r="DR147" i="1"/>
  <c r="DU148" i="1"/>
  <c r="DS147" i="1"/>
  <c r="DV148" i="1"/>
  <c r="DT148" i="1"/>
  <c r="DQ147" i="1"/>
  <c r="DT153" i="1"/>
  <c r="DQ148" i="1"/>
  <c r="DR151" i="1"/>
  <c r="DQ152" i="1"/>
  <c r="DS154" i="1"/>
  <c r="DQ154" i="1"/>
  <c r="DR154" i="1"/>
  <c r="DV23" i="1"/>
  <c r="DS18" i="1"/>
  <c r="ER53" i="1"/>
  <c r="EC53" i="1"/>
  <c r="EU53" i="1" s="1"/>
  <c r="ER73" i="1"/>
  <c r="EC73" i="1"/>
  <c r="EU73" i="1" s="1"/>
  <c r="EC122" i="1"/>
  <c r="EU122" i="1" s="1"/>
  <c r="ER122" i="1"/>
  <c r="EC125" i="1"/>
  <c r="EU125" i="1" s="1"/>
  <c r="ER125" i="1"/>
  <c r="DU138" i="1"/>
  <c r="DT138" i="1"/>
  <c r="DT136" i="1"/>
  <c r="DU136" i="1"/>
  <c r="DV136" i="1"/>
  <c r="ER13" i="1"/>
  <c r="EC13" i="1"/>
  <c r="EU13" i="1" s="1"/>
  <c r="ER24" i="1"/>
  <c r="EC24" i="1"/>
  <c r="EU24" i="1" s="1"/>
  <c r="ER20" i="1"/>
  <c r="EC20" i="1"/>
  <c r="EU20" i="1" s="1"/>
  <c r="DR22" i="1"/>
  <c r="DQ22" i="1"/>
  <c r="DS22" i="1"/>
  <c r="DR19" i="1"/>
  <c r="DQ19" i="1"/>
  <c r="DR25" i="1"/>
  <c r="EC21" i="1"/>
  <c r="EU21" i="1" s="1"/>
  <c r="ER21" i="1"/>
  <c r="DQ23" i="1"/>
  <c r="DR23" i="1"/>
  <c r="DS23" i="1"/>
  <c r="DS25" i="1"/>
  <c r="EC32" i="1"/>
  <c r="EU32" i="1" s="1"/>
  <c r="ER32" i="1"/>
  <c r="EC26" i="1"/>
  <c r="EU26" i="1" s="1"/>
  <c r="ER26" i="1"/>
  <c r="EC36" i="1"/>
  <c r="EU36" i="1" s="1"/>
  <c r="ER36" i="1"/>
  <c r="DQ33" i="1"/>
  <c r="DR33" i="1"/>
  <c r="DS33" i="1"/>
  <c r="DQ37" i="1"/>
  <c r="DR37" i="1"/>
  <c r="DS37" i="1"/>
  <c r="DQ46" i="1"/>
  <c r="DR46" i="1"/>
  <c r="DS46" i="1"/>
  <c r="ER18" i="1"/>
  <c r="EC18" i="1"/>
  <c r="EU18" i="1" s="1"/>
  <c r="DT25" i="1"/>
  <c r="DV19" i="1"/>
  <c r="DT26" i="1"/>
  <c r="DU26" i="1"/>
  <c r="DV26" i="1"/>
  <c r="DU44" i="1"/>
  <c r="ER34" i="1"/>
  <c r="EC34" i="1"/>
  <c r="EU34" i="1" s="1"/>
  <c r="EC35" i="1"/>
  <c r="EU35" i="1" s="1"/>
  <c r="ER35" i="1"/>
  <c r="EC50" i="1"/>
  <c r="EU50" i="1" s="1"/>
  <c r="ER50" i="1"/>
  <c r="DR27" i="1"/>
  <c r="ER38" i="1"/>
  <c r="EC38" i="1"/>
  <c r="EU38" i="1" s="1"/>
  <c r="DR38" i="1"/>
  <c r="DS38" i="1"/>
  <c r="DQ38" i="1"/>
  <c r="EC61" i="1"/>
  <c r="EU61" i="1" s="1"/>
  <c r="EC77" i="1"/>
  <c r="EU77" i="1" s="1"/>
  <c r="ER77" i="1"/>
  <c r="ES79" i="1"/>
  <c r="EC82" i="1"/>
  <c r="EU82" i="1" s="1"/>
  <c r="ER82" i="1"/>
  <c r="ER80" i="1"/>
  <c r="EC80" i="1"/>
  <c r="EU80" i="1" s="1"/>
  <c r="DV124" i="1"/>
  <c r="EC64" i="1"/>
  <c r="EU64" i="1" s="1"/>
  <c r="ER78" i="1"/>
  <c r="EC78" i="1"/>
  <c r="EU78" i="1" s="1"/>
  <c r="DV134" i="1"/>
  <c r="ER138" i="1"/>
  <c r="EC138" i="1"/>
  <c r="EU138" i="1" s="1"/>
  <c r="ER142" i="1"/>
  <c r="EC142" i="1"/>
  <c r="EU142" i="1" s="1"/>
  <c r="DS135" i="1"/>
  <c r="DR135" i="1"/>
  <c r="DQ135" i="1"/>
  <c r="EC141" i="1"/>
  <c r="EU141" i="1" s="1"/>
  <c r="ER141" i="1"/>
  <c r="ER134" i="1"/>
  <c r="EC134" i="1"/>
  <c r="EU134" i="1" s="1"/>
  <c r="EC136" i="1"/>
  <c r="EU136" i="1" s="1"/>
  <c r="EC152" i="1"/>
  <c r="EU152" i="1" s="1"/>
  <c r="ER152" i="1"/>
  <c r="DU150" i="1"/>
  <c r="DV150" i="1"/>
  <c r="ER151" i="1"/>
  <c r="EC151" i="1"/>
  <c r="EU151" i="1" s="1"/>
  <c r="DR149" i="1"/>
  <c r="DS149" i="1"/>
  <c r="EC150" i="1"/>
  <c r="EU150" i="1" s="1"/>
  <c r="ER150" i="1"/>
  <c r="ER6" i="1"/>
  <c r="EC6" i="1"/>
  <c r="EU6" i="1" s="1"/>
  <c r="EC48" i="1"/>
  <c r="EU48" i="1" s="1"/>
  <c r="ER48" i="1"/>
  <c r="EC58" i="1"/>
  <c r="EU58" i="1" s="1"/>
  <c r="ER58" i="1"/>
  <c r="EC148" i="1"/>
  <c r="EU148" i="1" s="1"/>
  <c r="ER148" i="1"/>
  <c r="DU154" i="1"/>
  <c r="DV154" i="1"/>
  <c r="DR153" i="1"/>
  <c r="DS153" i="1"/>
  <c r="EC154" i="1"/>
  <c r="EU154" i="1" s="1"/>
  <c r="ER154" i="1"/>
  <c r="DV149" i="1"/>
  <c r="EC71" i="1"/>
  <c r="EU71" i="1" s="1"/>
  <c r="ER71" i="1"/>
  <c r="EC126" i="1"/>
  <c r="EU126" i="1" s="1"/>
  <c r="ER126" i="1"/>
  <c r="DT134" i="1"/>
  <c r="DQ136" i="1"/>
  <c r="DU133" i="1"/>
  <c r="DR134" i="1"/>
  <c r="DV133" i="1"/>
  <c r="DT133" i="1"/>
  <c r="DQ134" i="1"/>
  <c r="DS134" i="1"/>
  <c r="DR133" i="1"/>
  <c r="ER10" i="1"/>
  <c r="EC10" i="1"/>
  <c r="EU10" i="1" s="1"/>
  <c r="ER12" i="1"/>
  <c r="EC12" i="1"/>
  <c r="EU12" i="1" s="1"/>
  <c r="ER8" i="1"/>
  <c r="EC8" i="1"/>
  <c r="EU8" i="1" s="1"/>
  <c r="ER11" i="1"/>
  <c r="EC11" i="1"/>
  <c r="EU11" i="1" s="1"/>
  <c r="DS20" i="1"/>
  <c r="ER7" i="1"/>
  <c r="EC7" i="1"/>
  <c r="EU7" i="1" s="1"/>
  <c r="DT27" i="1"/>
  <c r="DV27" i="1"/>
  <c r="DU31" i="1"/>
  <c r="DU23" i="1"/>
  <c r="DU27" i="1"/>
  <c r="EC45" i="1"/>
  <c r="EU45" i="1" s="1"/>
  <c r="ER45" i="1"/>
  <c r="DV20" i="1"/>
  <c r="DT20" i="1"/>
  <c r="DU20" i="1"/>
  <c r="DT19" i="1"/>
  <c r="DR18" i="1"/>
  <c r="DS35" i="1"/>
  <c r="DS44" i="1"/>
  <c r="DT44" i="1"/>
  <c r="DR34" i="1"/>
  <c r="DS34" i="1"/>
  <c r="DQ34" i="1"/>
  <c r="DS39" i="1"/>
  <c r="DR50" i="1"/>
  <c r="EC51" i="1"/>
  <c r="EU51" i="1" s="1"/>
  <c r="EC70" i="1"/>
  <c r="EU70" i="1" s="1"/>
  <c r="ER70" i="1"/>
  <c r="DV47" i="1"/>
  <c r="DV44" i="1"/>
  <c r="EC52" i="1"/>
  <c r="EU52" i="1" s="1"/>
  <c r="ER52" i="1"/>
  <c r="EC74" i="1"/>
  <c r="EU74" i="1" s="1"/>
  <c r="ER74" i="1"/>
  <c r="EC81" i="1"/>
  <c r="EU81" i="1" s="1"/>
  <c r="ER81" i="1"/>
  <c r="DU126" i="1"/>
  <c r="DT125" i="1"/>
  <c r="DU122" i="1"/>
  <c r="EC124" i="1"/>
  <c r="EU124" i="1" s="1"/>
  <c r="ER124" i="1"/>
  <c r="ER123" i="1"/>
  <c r="EC123" i="1"/>
  <c r="EU123" i="1" s="1"/>
  <c r="EC128" i="1"/>
  <c r="EU128" i="1" s="1"/>
  <c r="ER128" i="1"/>
  <c r="EC127" i="1"/>
  <c r="EU127" i="1" s="1"/>
  <c r="DS126" i="1"/>
  <c r="DQ126" i="1"/>
  <c r="DR126" i="1"/>
  <c r="DU134" i="1"/>
  <c r="DT139" i="1"/>
  <c r="DU139" i="1"/>
  <c r="DV139" i="1"/>
  <c r="DU141" i="1"/>
  <c r="DV141" i="1"/>
  <c r="DT141" i="1"/>
  <c r="DV142" i="1"/>
  <c r="DT142" i="1"/>
  <c r="DU142" i="1"/>
  <c r="EC137" i="1"/>
  <c r="EU137" i="1" s="1"/>
  <c r="ER137" i="1"/>
  <c r="DT140" i="1"/>
  <c r="DU140" i="1"/>
  <c r="DV140" i="1"/>
  <c r="DV138" i="1"/>
  <c r="EC140" i="1"/>
  <c r="EU140" i="1" s="1"/>
  <c r="ER140" i="1"/>
  <c r="EC133" i="1"/>
  <c r="EU133" i="1" s="1"/>
  <c r="ER133" i="1"/>
  <c r="DU149" i="1"/>
  <c r="DU153" i="1"/>
  <c r="DR148" i="1"/>
  <c r="DQ149" i="1"/>
  <c r="DS151" i="1"/>
  <c r="DR152" i="1"/>
  <c r="DS150" i="1"/>
  <c r="DU147" i="1"/>
  <c r="DQ150" i="1"/>
  <c r="DR150" i="1"/>
  <c r="DW58" i="1" l="1"/>
  <c r="ET295" i="1"/>
  <c r="DP295" i="1"/>
  <c r="EN295" i="1" s="1"/>
  <c r="EO295" i="1"/>
  <c r="DP301" i="1"/>
  <c r="EN301" i="1" s="1"/>
  <c r="EO301" i="1"/>
  <c r="ET301" i="1"/>
  <c r="EO299" i="1"/>
  <c r="DP299" i="1"/>
  <c r="EN299" i="1" s="1"/>
  <c r="ET299" i="1"/>
  <c r="DP293" i="1"/>
  <c r="EN293" i="1" s="1"/>
  <c r="EO293" i="1"/>
  <c r="ET293" i="1"/>
  <c r="EO297" i="1"/>
  <c r="ET297" i="1"/>
  <c r="DP297" i="1"/>
  <c r="EN297" i="1" s="1"/>
  <c r="DP303" i="1"/>
  <c r="DW11" i="1"/>
  <c r="DW6" i="1"/>
  <c r="EO6" i="1" s="1"/>
  <c r="DY34" i="1"/>
  <c r="EQ34" i="1" s="1"/>
  <c r="DW62" i="1"/>
  <c r="EO62" i="1" s="1"/>
  <c r="DX52" i="1"/>
  <c r="EP52" i="1" s="1"/>
  <c r="DY58" i="1"/>
  <c r="EQ58" i="1" s="1"/>
  <c r="DW8" i="1"/>
  <c r="EO8" i="1" s="1"/>
  <c r="DX19" i="1"/>
  <c r="EP19" i="1" s="1"/>
  <c r="DX59" i="1"/>
  <c r="EP59" i="1" s="1"/>
  <c r="DX63" i="1"/>
  <c r="EP63" i="1" s="1"/>
  <c r="DX13" i="1"/>
  <c r="EP13" i="1" s="1"/>
  <c r="DY62" i="1"/>
  <c r="EQ62" i="1" s="1"/>
  <c r="DY52" i="1"/>
  <c r="EQ52" i="1" s="1"/>
  <c r="DX6" i="1"/>
  <c r="EP6" i="1" s="1"/>
  <c r="DX8" i="1"/>
  <c r="EP8" i="1" s="1"/>
  <c r="DY59" i="1"/>
  <c r="EQ59" i="1" s="1"/>
  <c r="DX61" i="1"/>
  <c r="EP61" i="1" s="1"/>
  <c r="DW77" i="1"/>
  <c r="EO77" i="1" s="1"/>
  <c r="DX58" i="1"/>
  <c r="EP58" i="1" s="1"/>
  <c r="DY9" i="1"/>
  <c r="EQ9" i="1" s="1"/>
  <c r="DY122" i="1"/>
  <c r="EQ122" i="1" s="1"/>
  <c r="DX33" i="1"/>
  <c r="EP33" i="1" s="1"/>
  <c r="DX72" i="1"/>
  <c r="EP72" i="1" s="1"/>
  <c r="DW40" i="1"/>
  <c r="EO40" i="1" s="1"/>
  <c r="DW10" i="1"/>
  <c r="EO10" i="1" s="1"/>
  <c r="DW63" i="1"/>
  <c r="EO63" i="1" s="1"/>
  <c r="DW65" i="1"/>
  <c r="DY65" i="1"/>
  <c r="EQ65" i="1" s="1"/>
  <c r="DY24" i="1"/>
  <c r="EQ24" i="1" s="1"/>
  <c r="DY12" i="1"/>
  <c r="EQ12" i="1" s="1"/>
  <c r="DY35" i="1"/>
  <c r="EQ35" i="1" s="1"/>
  <c r="DW13" i="1"/>
  <c r="DW50" i="1"/>
  <c r="EO50" i="1" s="1"/>
  <c r="DX32" i="1"/>
  <c r="EP32" i="1" s="1"/>
  <c r="DW61" i="1"/>
  <c r="EO61" i="1" s="1"/>
  <c r="DW46" i="1"/>
  <c r="EO46" i="1" s="1"/>
  <c r="DX22" i="1"/>
  <c r="EP22" i="1" s="1"/>
  <c r="DX62" i="1"/>
  <c r="EP62" i="1" s="1"/>
  <c r="DY61" i="1"/>
  <c r="EQ61" i="1" s="1"/>
  <c r="DY70" i="1"/>
  <c r="EQ70" i="1" s="1"/>
  <c r="DY63" i="1"/>
  <c r="EQ63" i="1" s="1"/>
  <c r="DW26" i="1"/>
  <c r="EO26" i="1" s="1"/>
  <c r="EB8" i="1"/>
  <c r="ET8" i="1" s="1"/>
  <c r="DY75" i="1"/>
  <c r="EQ75" i="1" s="1"/>
  <c r="DY11" i="1"/>
  <c r="EQ11" i="1" s="1"/>
  <c r="DW71" i="1"/>
  <c r="EO71" i="1" s="1"/>
  <c r="DX11" i="1"/>
  <c r="EP11" i="1" s="1"/>
  <c r="DX64" i="1"/>
  <c r="EP64" i="1" s="1"/>
  <c r="DX65" i="1"/>
  <c r="EP65" i="1" s="1"/>
  <c r="DY36" i="1"/>
  <c r="EQ36" i="1" s="1"/>
  <c r="DY10" i="1"/>
  <c r="EQ10" i="1" s="1"/>
  <c r="DX48" i="1"/>
  <c r="EP48" i="1" s="1"/>
  <c r="DX10" i="1"/>
  <c r="EP10" i="1" s="1"/>
  <c r="DX60" i="1"/>
  <c r="EP60" i="1" s="1"/>
  <c r="DY60" i="1"/>
  <c r="EQ60" i="1" s="1"/>
  <c r="DX140" i="1"/>
  <c r="EP140" i="1" s="1"/>
  <c r="DX53" i="1"/>
  <c r="EP53" i="1" s="1"/>
  <c r="DX75" i="1"/>
  <c r="EP75" i="1" s="1"/>
  <c r="DX45" i="1"/>
  <c r="EP45" i="1" s="1"/>
  <c r="DX39" i="1"/>
  <c r="EP39" i="1" s="1"/>
  <c r="DP104" i="1"/>
  <c r="EN104" i="1" s="1"/>
  <c r="DW12" i="1"/>
  <c r="EO12" i="1" s="1"/>
  <c r="DY125" i="1"/>
  <c r="EQ125" i="1" s="1"/>
  <c r="DW73" i="1"/>
  <c r="DX82" i="1"/>
  <c r="EP82" i="1" s="1"/>
  <c r="DW81" i="1"/>
  <c r="EO81" i="1" s="1"/>
  <c r="DW9" i="1"/>
  <c r="EO9" i="1" s="1"/>
  <c r="DY18" i="1"/>
  <c r="EQ18" i="1" s="1"/>
  <c r="DY33" i="1"/>
  <c r="EQ33" i="1" s="1"/>
  <c r="DY25" i="1"/>
  <c r="EQ25" i="1" s="1"/>
  <c r="DX80" i="1"/>
  <c r="EP80" i="1" s="1"/>
  <c r="DW60" i="1"/>
  <c r="EO60" i="1" s="1"/>
  <c r="EB7" i="1"/>
  <c r="ET7" i="1" s="1"/>
  <c r="DY27" i="1"/>
  <c r="EQ27" i="1" s="1"/>
  <c r="DY38" i="1"/>
  <c r="EQ38" i="1" s="1"/>
  <c r="DX81" i="1"/>
  <c r="EP81" i="1" s="1"/>
  <c r="DY45" i="1"/>
  <c r="EQ45" i="1" s="1"/>
  <c r="DX40" i="1"/>
  <c r="EP40" i="1" s="1"/>
  <c r="DW53" i="1"/>
  <c r="DW141" i="1"/>
  <c r="EO141" i="1" s="1"/>
  <c r="DX37" i="1"/>
  <c r="EP37" i="1" s="1"/>
  <c r="DY22" i="1"/>
  <c r="EQ22" i="1" s="1"/>
  <c r="DX49" i="1"/>
  <c r="EP49" i="1" s="1"/>
  <c r="EB104" i="1"/>
  <c r="ET104" i="1" s="1"/>
  <c r="DY48" i="1"/>
  <c r="EQ48" i="1" s="1"/>
  <c r="DW72" i="1"/>
  <c r="EO72" i="1" s="1"/>
  <c r="DX12" i="1"/>
  <c r="DW52" i="1"/>
  <c r="EO104" i="1"/>
  <c r="DY82" i="1"/>
  <c r="EQ82" i="1" s="1"/>
  <c r="DY135" i="1"/>
  <c r="EQ135" i="1" s="1"/>
  <c r="DY78" i="1"/>
  <c r="EQ78" i="1" s="1"/>
  <c r="EB115" i="1"/>
  <c r="ET115" i="1" s="1"/>
  <c r="DY64" i="1"/>
  <c r="EQ64" i="1" s="1"/>
  <c r="DX77" i="1"/>
  <c r="EP77" i="1" s="1"/>
  <c r="DY72" i="1"/>
  <c r="EQ72" i="1" s="1"/>
  <c r="DW79" i="1"/>
  <c r="DY37" i="1"/>
  <c r="EQ37" i="1" s="1"/>
  <c r="DW39" i="1"/>
  <c r="EO39" i="1" s="1"/>
  <c r="DW59" i="1"/>
  <c r="EO59" i="1" s="1"/>
  <c r="DW147" i="1"/>
  <c r="EO147" i="1" s="1"/>
  <c r="DY53" i="1"/>
  <c r="EQ53" i="1" s="1"/>
  <c r="DX78" i="1"/>
  <c r="EP78" i="1" s="1"/>
  <c r="DY50" i="1"/>
  <c r="EQ50" i="1" s="1"/>
  <c r="DY77" i="1"/>
  <c r="EQ77" i="1" s="1"/>
  <c r="DW25" i="1"/>
  <c r="EO25" i="1" s="1"/>
  <c r="DX46" i="1"/>
  <c r="EP46" i="1" s="1"/>
  <c r="DW37" i="1"/>
  <c r="EO37" i="1" s="1"/>
  <c r="DW22" i="1"/>
  <c r="DX36" i="1"/>
  <c r="EP36" i="1" s="1"/>
  <c r="DX70" i="1"/>
  <c r="EP70" i="1" s="1"/>
  <c r="DW76" i="1"/>
  <c r="EO76" i="1" s="1"/>
  <c r="DX73" i="1"/>
  <c r="EP73" i="1" s="1"/>
  <c r="DY31" i="1"/>
  <c r="EQ31" i="1" s="1"/>
  <c r="DX47" i="1"/>
  <c r="EP47" i="1" s="1"/>
  <c r="DY76" i="1"/>
  <c r="EQ76" i="1" s="1"/>
  <c r="DW64" i="1"/>
  <c r="EO64" i="1" s="1"/>
  <c r="DX51" i="1"/>
  <c r="EP51" i="1" s="1"/>
  <c r="DW123" i="1"/>
  <c r="EO123" i="1" s="1"/>
  <c r="DX74" i="1"/>
  <c r="EP74" i="1" s="1"/>
  <c r="DY79" i="1"/>
  <c r="EQ79" i="1" s="1"/>
  <c r="DX24" i="1"/>
  <c r="EP24" i="1" s="1"/>
  <c r="DW34" i="1"/>
  <c r="EO34" i="1" s="1"/>
  <c r="DX50" i="1"/>
  <c r="EP50" i="1" s="1"/>
  <c r="DW27" i="1"/>
  <c r="EO27" i="1" s="1"/>
  <c r="DX25" i="1"/>
  <c r="EP25" i="1" s="1"/>
  <c r="DW138" i="1"/>
  <c r="EO138" i="1" s="1"/>
  <c r="DW154" i="1"/>
  <c r="EO154" i="1" s="1"/>
  <c r="DW49" i="1"/>
  <c r="DW18" i="1"/>
  <c r="EO18" i="1" s="1"/>
  <c r="DW35" i="1"/>
  <c r="EO35" i="1" s="1"/>
  <c r="DW36" i="1"/>
  <c r="EO36" i="1" s="1"/>
  <c r="DY80" i="1"/>
  <c r="EQ80" i="1" s="1"/>
  <c r="DX20" i="1"/>
  <c r="EP20" i="1" s="1"/>
  <c r="EO7" i="1"/>
  <c r="DW75" i="1"/>
  <c r="DX125" i="1"/>
  <c r="EP125" i="1" s="1"/>
  <c r="DX71" i="1"/>
  <c r="EP71" i="1" s="1"/>
  <c r="DW82" i="1"/>
  <c r="EO82" i="1" s="1"/>
  <c r="DX76" i="1"/>
  <c r="EP76" i="1" s="1"/>
  <c r="DW51" i="1"/>
  <c r="DW24" i="1"/>
  <c r="DW70" i="1"/>
  <c r="EO70" i="1" s="1"/>
  <c r="FB166" i="1"/>
  <c r="FC166" i="1"/>
  <c r="EZ166" i="1"/>
  <c r="FD166" i="1"/>
  <c r="EX166" i="1"/>
  <c r="EY166" i="1"/>
  <c r="FA166" i="1"/>
  <c r="EW166" i="1"/>
  <c r="FB170" i="1"/>
  <c r="FC170" i="1"/>
  <c r="FD170" i="1"/>
  <c r="EZ170" i="1"/>
  <c r="EX170" i="1"/>
  <c r="EY170" i="1"/>
  <c r="FA170" i="1"/>
  <c r="EW170" i="1"/>
  <c r="FB168" i="1"/>
  <c r="FC168" i="1"/>
  <c r="FD168" i="1"/>
  <c r="EZ168" i="1"/>
  <c r="EX168" i="1"/>
  <c r="EY168" i="1"/>
  <c r="FA168" i="1"/>
  <c r="EW168" i="1"/>
  <c r="FB162" i="1"/>
  <c r="FD162" i="1"/>
  <c r="FC162" i="1"/>
  <c r="EY162" i="1"/>
  <c r="EX162" i="1"/>
  <c r="EZ162" i="1"/>
  <c r="FA162" i="1"/>
  <c r="EW162" i="1"/>
  <c r="DW139" i="1"/>
  <c r="EO139" i="1" s="1"/>
  <c r="DY47" i="1"/>
  <c r="EQ47" i="1" s="1"/>
  <c r="DY19" i="1"/>
  <c r="EQ19" i="1" s="1"/>
  <c r="DW33" i="1"/>
  <c r="EO33" i="1" s="1"/>
  <c r="DW74" i="1"/>
  <c r="EO74" i="1" s="1"/>
  <c r="DW129" i="1"/>
  <c r="EO129" i="1" s="1"/>
  <c r="DY74" i="1"/>
  <c r="EQ74" i="1" s="1"/>
  <c r="DW80" i="1"/>
  <c r="FD163" i="1"/>
  <c r="EX163" i="1"/>
  <c r="EY163" i="1"/>
  <c r="FB163" i="1"/>
  <c r="EZ163" i="1"/>
  <c r="FC163" i="1"/>
  <c r="FA163" i="1"/>
  <c r="EW163" i="1"/>
  <c r="FB160" i="1"/>
  <c r="FD160" i="1"/>
  <c r="EY160" i="1"/>
  <c r="FC160" i="1"/>
  <c r="EX160" i="1"/>
  <c r="EZ160" i="1"/>
  <c r="FA160" i="1"/>
  <c r="EW160" i="1"/>
  <c r="EZ165" i="1"/>
  <c r="EX165" i="1"/>
  <c r="FB165" i="1"/>
  <c r="FD165" i="1"/>
  <c r="FA165" i="1"/>
  <c r="FC165" i="1"/>
  <c r="EW165" i="1"/>
  <c r="EY165" i="1"/>
  <c r="DY141" i="1"/>
  <c r="EQ141" i="1" s="1"/>
  <c r="DW78" i="1"/>
  <c r="DW32" i="1"/>
  <c r="DX79" i="1"/>
  <c r="EP79" i="1" s="1"/>
  <c r="FD167" i="1"/>
  <c r="FA167" i="1"/>
  <c r="EX167" i="1"/>
  <c r="FB167" i="1"/>
  <c r="EZ167" i="1"/>
  <c r="EW167" i="1"/>
  <c r="FC167" i="1"/>
  <c r="EY167" i="1"/>
  <c r="FC169" i="1"/>
  <c r="FB169" i="1"/>
  <c r="FD169" i="1"/>
  <c r="EZ169" i="1"/>
  <c r="EY169" i="1"/>
  <c r="EX169" i="1"/>
  <c r="FA169" i="1"/>
  <c r="EW169" i="1"/>
  <c r="FD161" i="1"/>
  <c r="FB161" i="1"/>
  <c r="FA161" i="1"/>
  <c r="EW161" i="1"/>
  <c r="EZ161" i="1"/>
  <c r="EX161" i="1"/>
  <c r="FC161" i="1"/>
  <c r="EY161" i="1"/>
  <c r="FB164" i="1"/>
  <c r="EW164" i="1"/>
  <c r="EZ164" i="1"/>
  <c r="FA164" i="1"/>
  <c r="EX164" i="1"/>
  <c r="FD164" i="1"/>
  <c r="FC164" i="1"/>
  <c r="EY164" i="1"/>
  <c r="DY39" i="1"/>
  <c r="EQ39" i="1" s="1"/>
  <c r="DX38" i="1"/>
  <c r="EP38" i="1" s="1"/>
  <c r="DY148" i="1"/>
  <c r="EQ148" i="1" s="1"/>
  <c r="DY81" i="1"/>
  <c r="EQ81" i="1" s="1"/>
  <c r="DY73" i="1"/>
  <c r="EQ73" i="1" s="1"/>
  <c r="DW45" i="1"/>
  <c r="DX26" i="1"/>
  <c r="EP26" i="1" s="1"/>
  <c r="DY71" i="1"/>
  <c r="EQ71" i="1" s="1"/>
  <c r="DX35" i="1"/>
  <c r="EP35" i="1" s="1"/>
  <c r="DW31" i="1"/>
  <c r="DY49" i="1"/>
  <c r="EQ49" i="1" s="1"/>
  <c r="DX21" i="1"/>
  <c r="EP21" i="1" s="1"/>
  <c r="EB109" i="1"/>
  <c r="ET109" i="1" s="1"/>
  <c r="DW48" i="1"/>
  <c r="EO48" i="1" s="1"/>
  <c r="DY40" i="1"/>
  <c r="EQ40" i="1" s="1"/>
  <c r="DY153" i="1"/>
  <c r="EQ153" i="1" s="1"/>
  <c r="DX152" i="1"/>
  <c r="EP152" i="1" s="1"/>
  <c r="DY151" i="1"/>
  <c r="EQ151" i="1" s="1"/>
  <c r="DW151" i="1"/>
  <c r="EO151" i="1" s="1"/>
  <c r="DX150" i="1"/>
  <c r="EP150" i="1" s="1"/>
  <c r="DW153" i="1"/>
  <c r="EO153" i="1" s="1"/>
  <c r="DY137" i="1"/>
  <c r="EQ137" i="1" s="1"/>
  <c r="DW136" i="1"/>
  <c r="DW135" i="1"/>
  <c r="EO135" i="1" s="1"/>
  <c r="DX135" i="1"/>
  <c r="EP135" i="1" s="1"/>
  <c r="DX136" i="1"/>
  <c r="EP136" i="1" s="1"/>
  <c r="DX142" i="1"/>
  <c r="EP142" i="1" s="1"/>
  <c r="DW142" i="1"/>
  <c r="EO142" i="1" s="1"/>
  <c r="DY142" i="1"/>
  <c r="EQ142" i="1" s="1"/>
  <c r="DX141" i="1"/>
  <c r="EP141" i="1" s="1"/>
  <c r="DY138" i="1"/>
  <c r="EQ138" i="1" s="1"/>
  <c r="DY134" i="1"/>
  <c r="EQ134" i="1" s="1"/>
  <c r="DX137" i="1"/>
  <c r="EP137" i="1" s="1"/>
  <c r="DW137" i="1"/>
  <c r="DY129" i="1"/>
  <c r="EQ129" i="1" s="1"/>
  <c r="DX129" i="1"/>
  <c r="EP129" i="1" s="1"/>
  <c r="DW125" i="1"/>
  <c r="EO125" i="1" s="1"/>
  <c r="DX128" i="1"/>
  <c r="EP128" i="1" s="1"/>
  <c r="DY128" i="1"/>
  <c r="EQ128" i="1" s="1"/>
  <c r="DX124" i="1"/>
  <c r="EP124" i="1" s="1"/>
  <c r="DY123" i="1"/>
  <c r="EQ123" i="1" s="1"/>
  <c r="DW126" i="1"/>
  <c r="EO126" i="1" s="1"/>
  <c r="DW122" i="1"/>
  <c r="EO122" i="1" s="1"/>
  <c r="DX123" i="1"/>
  <c r="EP123" i="1" s="1"/>
  <c r="DW124" i="1"/>
  <c r="EO124" i="1" s="1"/>
  <c r="DW149" i="1"/>
  <c r="EO149" i="1" s="1"/>
  <c r="DW152" i="1"/>
  <c r="DY147" i="1"/>
  <c r="EQ147" i="1" s="1"/>
  <c r="DY152" i="1"/>
  <c r="EQ152" i="1" s="1"/>
  <c r="DW140" i="1"/>
  <c r="EO11" i="1"/>
  <c r="DW23" i="1"/>
  <c r="EO23" i="1" s="1"/>
  <c r="DX151" i="1"/>
  <c r="DW127" i="1"/>
  <c r="EO127" i="1" s="1"/>
  <c r="DY83" i="1"/>
  <c r="EQ83" i="1" s="1"/>
  <c r="DY139" i="1"/>
  <c r="EQ139" i="1" s="1"/>
  <c r="DX31" i="1"/>
  <c r="EP31" i="1" s="1"/>
  <c r="DY46" i="1"/>
  <c r="EQ46" i="1" s="1"/>
  <c r="DX138" i="1"/>
  <c r="EP138" i="1" s="1"/>
  <c r="DY51" i="1"/>
  <c r="EQ51" i="1" s="1"/>
  <c r="DX139" i="1"/>
  <c r="EP139" i="1" s="1"/>
  <c r="DY26" i="1"/>
  <c r="EQ26" i="1" s="1"/>
  <c r="DY23" i="1"/>
  <c r="EQ23" i="1" s="1"/>
  <c r="DX127" i="1"/>
  <c r="EP127" i="1" s="1"/>
  <c r="DP111" i="1"/>
  <c r="EN111" i="1" s="1"/>
  <c r="EB111" i="1"/>
  <c r="ET111" i="1" s="1"/>
  <c r="DW47" i="1"/>
  <c r="DW128" i="1"/>
  <c r="EO128" i="1" s="1"/>
  <c r="DX122" i="1"/>
  <c r="EP122" i="1" s="1"/>
  <c r="DW134" i="1"/>
  <c r="DY140" i="1"/>
  <c r="EQ140" i="1" s="1"/>
  <c r="DY126" i="1"/>
  <c r="EQ126" i="1" s="1"/>
  <c r="DW133" i="1"/>
  <c r="EO133" i="1" s="1"/>
  <c r="DY127" i="1"/>
  <c r="EQ127" i="1" s="1"/>
  <c r="DY150" i="1"/>
  <c r="EQ150" i="1" s="1"/>
  <c r="DX34" i="1"/>
  <c r="EP34" i="1" s="1"/>
  <c r="DY21" i="1"/>
  <c r="EQ21" i="1" s="1"/>
  <c r="DW83" i="1"/>
  <c r="EO83" i="1" s="1"/>
  <c r="DX126" i="1"/>
  <c r="EP126" i="1" s="1"/>
  <c r="DX18" i="1"/>
  <c r="EP18" i="1" s="1"/>
  <c r="DW38" i="1"/>
  <c r="EO38" i="1" s="1"/>
  <c r="DW148" i="1"/>
  <c r="EO148" i="1" s="1"/>
  <c r="EO111" i="1"/>
  <c r="EB110" i="1"/>
  <c r="ET110" i="1" s="1"/>
  <c r="DW150" i="1"/>
  <c r="DX148" i="1"/>
  <c r="EP148" i="1" s="1"/>
  <c r="DY124" i="1"/>
  <c r="EQ124" i="1" s="1"/>
  <c r="DX83" i="1"/>
  <c r="EP83" i="1" s="1"/>
  <c r="EB108" i="1"/>
  <c r="ET108" i="1" s="1"/>
  <c r="DP115" i="1"/>
  <c r="EN115" i="1" s="1"/>
  <c r="DY20" i="1"/>
  <c r="EQ20" i="1" s="1"/>
  <c r="EB114" i="1"/>
  <c r="ET114" i="1" s="1"/>
  <c r="EB113" i="1"/>
  <c r="ET113" i="1" s="1"/>
  <c r="DP113" i="1"/>
  <c r="EN113" i="1" s="1"/>
  <c r="DP107" i="1"/>
  <c r="EN107" i="1" s="1"/>
  <c r="DP112" i="1"/>
  <c r="EN112" i="1" s="1"/>
  <c r="EB112" i="1"/>
  <c r="ET112" i="1" s="1"/>
  <c r="DP109" i="1"/>
  <c r="EN109" i="1" s="1"/>
  <c r="EO108" i="1"/>
  <c r="EB107" i="1"/>
  <c r="ET107" i="1" s="1"/>
  <c r="EB105" i="1"/>
  <c r="ET105" i="1" s="1"/>
  <c r="DP108" i="1"/>
  <c r="EN108" i="1" s="1"/>
  <c r="DP116" i="1"/>
  <c r="EN116" i="1" s="1"/>
  <c r="EB106" i="1"/>
  <c r="ET106" i="1" s="1"/>
  <c r="DP110" i="1"/>
  <c r="EN110" i="1" s="1"/>
  <c r="DP106" i="1"/>
  <c r="EN106" i="1" s="1"/>
  <c r="DP105" i="1"/>
  <c r="EN105" i="1" s="1"/>
  <c r="EB117" i="1"/>
  <c r="ET117" i="1" s="1"/>
  <c r="DP117" i="1"/>
  <c r="EN117" i="1" s="1"/>
  <c r="EO117" i="1"/>
  <c r="DW21" i="1"/>
  <c r="EO21" i="1" s="1"/>
  <c r="EO110" i="1"/>
  <c r="EB116" i="1"/>
  <c r="ET116" i="1" s="1"/>
  <c r="DP114" i="1"/>
  <c r="EN114" i="1" s="1"/>
  <c r="EO58" i="1"/>
  <c r="EB57" i="1"/>
  <c r="ET57" i="1" s="1"/>
  <c r="EO57" i="1"/>
  <c r="DP57" i="1"/>
  <c r="EN57" i="1" s="1"/>
  <c r="DY149" i="1"/>
  <c r="EQ149" i="1" s="1"/>
  <c r="DW19" i="1"/>
  <c r="DY136" i="1"/>
  <c r="EQ136" i="1" s="1"/>
  <c r="DY133" i="1"/>
  <c r="EQ133" i="1" s="1"/>
  <c r="DW20" i="1"/>
  <c r="DP7" i="1"/>
  <c r="EN7" i="1" s="1"/>
  <c r="DX133" i="1"/>
  <c r="EP133" i="1" s="1"/>
  <c r="DX134" i="1"/>
  <c r="EP134" i="1" s="1"/>
  <c r="DX149" i="1"/>
  <c r="EP149" i="1" s="1"/>
  <c r="DX27" i="1"/>
  <c r="EP27" i="1" s="1"/>
  <c r="DX23" i="1"/>
  <c r="EP23" i="1" s="1"/>
  <c r="DY154" i="1"/>
  <c r="EQ154" i="1" s="1"/>
  <c r="DX44" i="1"/>
  <c r="EP44" i="1" s="1"/>
  <c r="DX153" i="1"/>
  <c r="EP153" i="1" s="1"/>
  <c r="DX147" i="1"/>
  <c r="EP147" i="1" s="1"/>
  <c r="EB5" i="1"/>
  <c r="ET5" i="1" s="1"/>
  <c r="DY44" i="1"/>
  <c r="EQ44" i="1" s="1"/>
  <c r="DX154" i="1"/>
  <c r="EP154" i="1" s="1"/>
  <c r="DW44" i="1"/>
  <c r="EB10" i="1"/>
  <c r="ET10" i="1" s="1"/>
  <c r="DP5" i="1"/>
  <c r="EN5" i="1" s="1"/>
  <c r="EB13" i="1" l="1"/>
  <c r="ET13" i="1" s="1"/>
  <c r="EB52" i="1"/>
  <c r="ET52" i="1" s="1"/>
  <c r="EW299" i="1"/>
  <c r="FC299" i="1"/>
  <c r="FB299" i="1"/>
  <c r="FD299" i="1"/>
  <c r="EX299" i="1"/>
  <c r="EZ299" i="1"/>
  <c r="FA299" i="1"/>
  <c r="EY299" i="1"/>
  <c r="EZ301" i="1"/>
  <c r="EX301" i="1"/>
  <c r="FA301" i="1"/>
  <c r="FC301" i="1"/>
  <c r="EW301" i="1"/>
  <c r="EY301" i="1"/>
  <c r="FD301" i="1"/>
  <c r="FB301" i="1"/>
  <c r="EX297" i="1"/>
  <c r="EW297" i="1"/>
  <c r="FD297" i="1"/>
  <c r="FC297" i="1"/>
  <c r="EZ297" i="1"/>
  <c r="EY297" i="1"/>
  <c r="FB297" i="1"/>
  <c r="FA297" i="1"/>
  <c r="FB303" i="1"/>
  <c r="FD303" i="1"/>
  <c r="FC303" i="1"/>
  <c r="EX303" i="1"/>
  <c r="EY303" i="1"/>
  <c r="EW303" i="1"/>
  <c r="FA303" i="1"/>
  <c r="EZ303" i="1"/>
  <c r="FA293" i="1"/>
  <c r="FC293" i="1"/>
  <c r="FB293" i="1"/>
  <c r="EW293" i="1"/>
  <c r="EX293" i="1"/>
  <c r="FD293" i="1"/>
  <c r="EZ293" i="1"/>
  <c r="EY293" i="1"/>
  <c r="FB295" i="1"/>
  <c r="FD295" i="1"/>
  <c r="FC295" i="1"/>
  <c r="EX295" i="1"/>
  <c r="EY295" i="1"/>
  <c r="FA295" i="1"/>
  <c r="EW295" i="1"/>
  <c r="EZ295" i="1"/>
  <c r="DP61" i="1"/>
  <c r="EN61" i="1" s="1"/>
  <c r="DP8" i="1"/>
  <c r="EN8" i="1" s="1"/>
  <c r="EW8" i="1" s="1"/>
  <c r="EB78" i="1"/>
  <c r="ET78" i="1" s="1"/>
  <c r="EB6" i="1"/>
  <c r="ET6" i="1" s="1"/>
  <c r="EB62" i="1"/>
  <c r="ET62" i="1" s="1"/>
  <c r="DP6" i="1"/>
  <c r="EN6" i="1" s="1"/>
  <c r="EB75" i="1"/>
  <c r="ET75" i="1" s="1"/>
  <c r="EB72" i="1"/>
  <c r="ET72" i="1" s="1"/>
  <c r="EB61" i="1"/>
  <c r="ET61" i="1" s="1"/>
  <c r="FC61" i="1" s="1"/>
  <c r="EB65" i="1"/>
  <c r="ET65" i="1" s="1"/>
  <c r="DP22" i="1"/>
  <c r="EN22" i="1" s="1"/>
  <c r="EB81" i="1"/>
  <c r="ET81" i="1" s="1"/>
  <c r="DP13" i="1"/>
  <c r="EN13" i="1" s="1"/>
  <c r="EO13" i="1"/>
  <c r="EO52" i="1"/>
  <c r="EB58" i="1"/>
  <c r="ET58" i="1" s="1"/>
  <c r="DP63" i="1"/>
  <c r="EN63" i="1" s="1"/>
  <c r="DP58" i="1"/>
  <c r="EN58" i="1" s="1"/>
  <c r="EB9" i="1"/>
  <c r="ET9" i="1" s="1"/>
  <c r="EB63" i="1"/>
  <c r="ET63" i="1" s="1"/>
  <c r="DP45" i="1"/>
  <c r="EN45" i="1" s="1"/>
  <c r="EO75" i="1"/>
  <c r="DP65" i="1"/>
  <c r="EN65" i="1" s="1"/>
  <c r="EB11" i="1"/>
  <c r="ET11" i="1" s="1"/>
  <c r="EB36" i="1"/>
  <c r="ET36" i="1" s="1"/>
  <c r="EO65" i="1"/>
  <c r="DP11" i="1"/>
  <c r="EN11" i="1" s="1"/>
  <c r="EO22" i="1"/>
  <c r="EB49" i="1"/>
  <c r="ET49" i="1" s="1"/>
  <c r="DP62" i="1"/>
  <c r="EN62" i="1" s="1"/>
  <c r="EX62" i="1" s="1"/>
  <c r="DP9" i="1"/>
  <c r="EN9" i="1" s="1"/>
  <c r="DP32" i="1"/>
  <c r="EN32" i="1" s="1"/>
  <c r="EB40" i="1"/>
  <c r="ET40" i="1" s="1"/>
  <c r="EB22" i="1"/>
  <c r="ET22" i="1" s="1"/>
  <c r="DP36" i="1"/>
  <c r="EN36" i="1" s="1"/>
  <c r="EB77" i="1"/>
  <c r="ET77" i="1" s="1"/>
  <c r="EX104" i="1"/>
  <c r="DP10" i="1"/>
  <c r="EN10" i="1" s="1"/>
  <c r="FC10" i="1" s="1"/>
  <c r="DP60" i="1"/>
  <c r="EN60" i="1" s="1"/>
  <c r="EB74" i="1"/>
  <c r="ET74" i="1" s="1"/>
  <c r="EB33" i="1"/>
  <c r="ET33" i="1" s="1"/>
  <c r="EB50" i="1"/>
  <c r="ET50" i="1" s="1"/>
  <c r="DP49" i="1"/>
  <c r="EN49" i="1" s="1"/>
  <c r="EB64" i="1"/>
  <c r="ET64" i="1" s="1"/>
  <c r="EB82" i="1"/>
  <c r="ET82" i="1" s="1"/>
  <c r="DP75" i="1"/>
  <c r="EN75" i="1" s="1"/>
  <c r="EB73" i="1"/>
  <c r="ET73" i="1" s="1"/>
  <c r="EO73" i="1"/>
  <c r="EB60" i="1"/>
  <c r="ET60" i="1" s="1"/>
  <c r="DP79" i="1"/>
  <c r="EN79" i="1" s="1"/>
  <c r="DP53" i="1"/>
  <c r="EN53" i="1" s="1"/>
  <c r="EB39" i="1"/>
  <c r="ET39" i="1" s="1"/>
  <c r="DP64" i="1"/>
  <c r="EN64" i="1" s="1"/>
  <c r="DP50" i="1"/>
  <c r="EN50" i="1" s="1"/>
  <c r="DP78" i="1"/>
  <c r="EN78" i="1" s="1"/>
  <c r="EO53" i="1"/>
  <c r="FA104" i="1"/>
  <c r="EB26" i="1"/>
  <c r="ET26" i="1" s="1"/>
  <c r="EB70" i="1"/>
  <c r="ET70" i="1" s="1"/>
  <c r="DP82" i="1"/>
  <c r="EN82" i="1" s="1"/>
  <c r="FC104" i="1"/>
  <c r="EB80" i="1"/>
  <c r="ET80" i="1" s="1"/>
  <c r="EB25" i="1"/>
  <c r="ET25" i="1" s="1"/>
  <c r="FD104" i="1"/>
  <c r="EP12" i="1"/>
  <c r="EB12" i="1"/>
  <c r="ET12" i="1" s="1"/>
  <c r="DP52" i="1"/>
  <c r="EN52" i="1" s="1"/>
  <c r="EO79" i="1"/>
  <c r="DP39" i="1"/>
  <c r="EN39" i="1" s="1"/>
  <c r="EO78" i="1"/>
  <c r="EB53" i="1"/>
  <c r="ET53" i="1" s="1"/>
  <c r="DP59" i="1"/>
  <c r="EN59" i="1" s="1"/>
  <c r="EB59" i="1"/>
  <c r="ET59" i="1" s="1"/>
  <c r="DP26" i="1"/>
  <c r="EN26" i="1" s="1"/>
  <c r="DP25" i="1"/>
  <c r="EN25" i="1" s="1"/>
  <c r="EZ104" i="1"/>
  <c r="EY104" i="1"/>
  <c r="EY115" i="1"/>
  <c r="DP40" i="1"/>
  <c r="EN40" i="1" s="1"/>
  <c r="DP12" i="1"/>
  <c r="EN12" i="1" s="1"/>
  <c r="FB104" i="1"/>
  <c r="DP81" i="1"/>
  <c r="EN81" i="1" s="1"/>
  <c r="EB46" i="1"/>
  <c r="ET46" i="1" s="1"/>
  <c r="DP70" i="1"/>
  <c r="EN70" i="1" s="1"/>
  <c r="DP72" i="1"/>
  <c r="EN72" i="1" s="1"/>
  <c r="EW104" i="1"/>
  <c r="EB47" i="1"/>
  <c r="ET47" i="1" s="1"/>
  <c r="DP31" i="1"/>
  <c r="EN31" i="1" s="1"/>
  <c r="EO31" i="1"/>
  <c r="DP37" i="1"/>
  <c r="EN37" i="1" s="1"/>
  <c r="DP76" i="1"/>
  <c r="EN76" i="1" s="1"/>
  <c r="FA115" i="1"/>
  <c r="EO47" i="1"/>
  <c r="EX8" i="1"/>
  <c r="EB31" i="1"/>
  <c r="ET31" i="1" s="1"/>
  <c r="EB37" i="1"/>
  <c r="ET37" i="1" s="1"/>
  <c r="DP77" i="1"/>
  <c r="EN77" i="1" s="1"/>
  <c r="DP71" i="1"/>
  <c r="EN71" i="1" s="1"/>
  <c r="EB76" i="1"/>
  <c r="ET76" i="1" s="1"/>
  <c r="EY111" i="1"/>
  <c r="DP51" i="1"/>
  <c r="EN51" i="1" s="1"/>
  <c r="EO134" i="1"/>
  <c r="EB134" i="1"/>
  <c r="ET134" i="1" s="1"/>
  <c r="EO136" i="1"/>
  <c r="EB136" i="1"/>
  <c r="ET136" i="1" s="1"/>
  <c r="EO45" i="1"/>
  <c r="EO51" i="1"/>
  <c r="DP24" i="1"/>
  <c r="EN24" i="1" s="1"/>
  <c r="DP80" i="1"/>
  <c r="EN80" i="1" s="1"/>
  <c r="EB32" i="1"/>
  <c r="ET32" i="1" s="1"/>
  <c r="DP46" i="1"/>
  <c r="EN46" i="1" s="1"/>
  <c r="EO49" i="1"/>
  <c r="EB71" i="1"/>
  <c r="ET71" i="1" s="1"/>
  <c r="DP74" i="1"/>
  <c r="EN74" i="1" s="1"/>
  <c r="EZ111" i="1"/>
  <c r="EB45" i="1"/>
  <c r="ET45" i="1" s="1"/>
  <c r="EB51" i="1"/>
  <c r="ET51" i="1" s="1"/>
  <c r="EO80" i="1"/>
  <c r="EO32" i="1"/>
  <c r="DP18" i="1"/>
  <c r="EN18" i="1" s="1"/>
  <c r="DP125" i="1"/>
  <c r="EN125" i="1" s="1"/>
  <c r="EW109" i="1"/>
  <c r="EO140" i="1"/>
  <c r="EB140" i="1"/>
  <c r="ET140" i="1" s="1"/>
  <c r="EB24" i="1"/>
  <c r="ET24" i="1" s="1"/>
  <c r="DP33" i="1"/>
  <c r="EN33" i="1" s="1"/>
  <c r="EO24" i="1"/>
  <c r="DP23" i="1"/>
  <c r="EN23" i="1" s="1"/>
  <c r="DP73" i="1"/>
  <c r="EN73" i="1" s="1"/>
  <c r="EB38" i="1"/>
  <c r="ET38" i="1" s="1"/>
  <c r="DP35" i="1"/>
  <c r="EN35" i="1" s="1"/>
  <c r="DP38" i="1"/>
  <c r="EN38" i="1" s="1"/>
  <c r="EB79" i="1"/>
  <c r="ET79" i="1" s="1"/>
  <c r="DP47" i="1"/>
  <c r="EN47" i="1" s="1"/>
  <c r="EB48" i="1"/>
  <c r="ET48" i="1" s="1"/>
  <c r="EB34" i="1"/>
  <c r="ET34" i="1" s="1"/>
  <c r="EB35" i="1"/>
  <c r="ET35" i="1" s="1"/>
  <c r="DP21" i="1"/>
  <c r="EN21" i="1" s="1"/>
  <c r="DP48" i="1"/>
  <c r="EN48" i="1" s="1"/>
  <c r="FA111" i="1"/>
  <c r="EB152" i="1"/>
  <c r="ET152" i="1" s="1"/>
  <c r="DP151" i="1"/>
  <c r="EN151" i="1" s="1"/>
  <c r="EB150" i="1"/>
  <c r="ET150" i="1" s="1"/>
  <c r="EO152" i="1"/>
  <c r="EO150" i="1"/>
  <c r="EB149" i="1"/>
  <c r="ET149" i="1" s="1"/>
  <c r="DP148" i="1"/>
  <c r="EN148" i="1" s="1"/>
  <c r="EB148" i="1"/>
  <c r="ET148" i="1" s="1"/>
  <c r="EB141" i="1"/>
  <c r="ET141" i="1" s="1"/>
  <c r="EB137" i="1"/>
  <c r="ET137" i="1" s="1"/>
  <c r="DP137" i="1"/>
  <c r="EN137" i="1" s="1"/>
  <c r="DP141" i="1"/>
  <c r="EN141" i="1" s="1"/>
  <c r="EO137" i="1"/>
  <c r="EB142" i="1"/>
  <c r="ET142" i="1" s="1"/>
  <c r="EB135" i="1"/>
  <c r="ET135" i="1" s="1"/>
  <c r="EB139" i="1"/>
  <c r="ET139" i="1" s="1"/>
  <c r="DP135" i="1"/>
  <c r="EN135" i="1" s="1"/>
  <c r="DP142" i="1"/>
  <c r="EN142" i="1" s="1"/>
  <c r="EB138" i="1"/>
  <c r="ET138" i="1" s="1"/>
  <c r="DP138" i="1"/>
  <c r="EN138" i="1" s="1"/>
  <c r="DP136" i="1"/>
  <c r="EN136" i="1" s="1"/>
  <c r="EB125" i="1"/>
  <c r="ET125" i="1" s="1"/>
  <c r="EB129" i="1"/>
  <c r="ET129" i="1" s="1"/>
  <c r="DP129" i="1"/>
  <c r="EN129" i="1" s="1"/>
  <c r="EB124" i="1"/>
  <c r="ET124" i="1" s="1"/>
  <c r="DP124" i="1"/>
  <c r="EN124" i="1" s="1"/>
  <c r="DP127" i="1"/>
  <c r="EN127" i="1" s="1"/>
  <c r="EB128" i="1"/>
  <c r="ET128" i="1" s="1"/>
  <c r="DP128" i="1"/>
  <c r="EN128" i="1" s="1"/>
  <c r="EB127" i="1"/>
  <c r="ET127" i="1" s="1"/>
  <c r="EB123" i="1"/>
  <c r="ET123" i="1" s="1"/>
  <c r="DP123" i="1"/>
  <c r="EN123" i="1" s="1"/>
  <c r="DP126" i="1"/>
  <c r="EN126" i="1" s="1"/>
  <c r="EB122" i="1"/>
  <c r="ET122" i="1" s="1"/>
  <c r="DP122" i="1"/>
  <c r="EN122" i="1" s="1"/>
  <c r="DP149" i="1"/>
  <c r="EN149" i="1" s="1"/>
  <c r="DP150" i="1"/>
  <c r="EN150" i="1" s="1"/>
  <c r="DP152" i="1"/>
  <c r="EN152" i="1" s="1"/>
  <c r="EB126" i="1"/>
  <c r="ET126" i="1" s="1"/>
  <c r="FB111" i="1"/>
  <c r="FD111" i="1"/>
  <c r="DP139" i="1"/>
  <c r="EN139" i="1" s="1"/>
  <c r="EX111" i="1"/>
  <c r="EW111" i="1"/>
  <c r="EP151" i="1"/>
  <c r="EB151" i="1"/>
  <c r="ET151" i="1" s="1"/>
  <c r="DP34" i="1"/>
  <c r="EN34" i="1" s="1"/>
  <c r="FC115" i="1"/>
  <c r="FC111" i="1"/>
  <c r="DP134" i="1"/>
  <c r="EN134" i="1" s="1"/>
  <c r="DP140" i="1"/>
  <c r="EN140" i="1" s="1"/>
  <c r="EB23" i="1"/>
  <c r="ET23" i="1" s="1"/>
  <c r="EB83" i="1"/>
  <c r="ET83" i="1" s="1"/>
  <c r="EZ115" i="1"/>
  <c r="EX115" i="1"/>
  <c r="DP83" i="1"/>
  <c r="EN83" i="1" s="1"/>
  <c r="FD115" i="1"/>
  <c r="FB115" i="1"/>
  <c r="EB18" i="1"/>
  <c r="ET18" i="1" s="1"/>
  <c r="EW115" i="1"/>
  <c r="FA113" i="1"/>
  <c r="FD113" i="1"/>
  <c r="EZ109" i="1"/>
  <c r="FC109" i="1"/>
  <c r="EY113" i="1"/>
  <c r="FB107" i="1"/>
  <c r="FC113" i="1"/>
  <c r="FB113" i="1"/>
  <c r="EX109" i="1"/>
  <c r="FA107" i="1"/>
  <c r="FB112" i="1"/>
  <c r="FA109" i="1"/>
  <c r="EY107" i="1"/>
  <c r="EZ107" i="1"/>
  <c r="EX113" i="1"/>
  <c r="EW113" i="1"/>
  <c r="EZ113" i="1"/>
  <c r="EZ112" i="1"/>
  <c r="FD107" i="1"/>
  <c r="EX107" i="1"/>
  <c r="EW107" i="1"/>
  <c r="EX112" i="1"/>
  <c r="FC112" i="1"/>
  <c r="EY112" i="1"/>
  <c r="FA112" i="1"/>
  <c r="FD112" i="1"/>
  <c r="EW112" i="1"/>
  <c r="FD109" i="1"/>
  <c r="FB109" i="1"/>
  <c r="FB105" i="1"/>
  <c r="FC107" i="1"/>
  <c r="EY109" i="1"/>
  <c r="FD108" i="1"/>
  <c r="FD110" i="1"/>
  <c r="FA108" i="1"/>
  <c r="FB108" i="1"/>
  <c r="EY108" i="1"/>
  <c r="FC108" i="1"/>
  <c r="EW108" i="1"/>
  <c r="EZ108" i="1"/>
  <c r="FC105" i="1"/>
  <c r="EX108" i="1"/>
  <c r="EZ116" i="1"/>
  <c r="EX110" i="1"/>
  <c r="EZ106" i="1"/>
  <c r="FC116" i="1"/>
  <c r="FA106" i="1"/>
  <c r="FD106" i="1"/>
  <c r="FB110" i="1"/>
  <c r="FB106" i="1"/>
  <c r="EX106" i="1"/>
  <c r="FD105" i="1"/>
  <c r="FA105" i="1"/>
  <c r="EY106" i="1"/>
  <c r="FC106" i="1"/>
  <c r="EY105" i="1"/>
  <c r="EW106" i="1"/>
  <c r="EX105" i="1"/>
  <c r="EW105" i="1"/>
  <c r="EZ105" i="1"/>
  <c r="FA117" i="1"/>
  <c r="EZ117" i="1"/>
  <c r="FC110" i="1"/>
  <c r="EX116" i="1"/>
  <c r="EW110" i="1"/>
  <c r="FB116" i="1"/>
  <c r="FD116" i="1"/>
  <c r="EW117" i="1"/>
  <c r="EW116" i="1"/>
  <c r="EY116" i="1"/>
  <c r="EX117" i="1"/>
  <c r="EY110" i="1"/>
  <c r="FA110" i="1"/>
  <c r="FA116" i="1"/>
  <c r="EY117" i="1"/>
  <c r="EZ110" i="1"/>
  <c r="FB117" i="1"/>
  <c r="FD117" i="1"/>
  <c r="FC117" i="1"/>
  <c r="EB21" i="1"/>
  <c r="ET21" i="1" s="1"/>
  <c r="FA114" i="1"/>
  <c r="EY114" i="1"/>
  <c r="EW114" i="1"/>
  <c r="FC114" i="1"/>
  <c r="EZ114" i="1"/>
  <c r="FB114" i="1"/>
  <c r="FD114" i="1"/>
  <c r="EX114" i="1"/>
  <c r="FC57" i="1"/>
  <c r="EW57" i="1"/>
  <c r="FD57" i="1"/>
  <c r="EX57" i="1"/>
  <c r="EZ57" i="1"/>
  <c r="FB57" i="1"/>
  <c r="EY57" i="1"/>
  <c r="FA57" i="1"/>
  <c r="EW5" i="1"/>
  <c r="FA5" i="1"/>
  <c r="EY5" i="1"/>
  <c r="FC5" i="1"/>
  <c r="EZ5" i="1"/>
  <c r="FD5" i="1"/>
  <c r="EX5" i="1"/>
  <c r="FB5" i="1"/>
  <c r="EO44" i="1"/>
  <c r="DP44" i="1"/>
  <c r="EN44" i="1" s="1"/>
  <c r="EB44" i="1"/>
  <c r="ET44" i="1" s="1"/>
  <c r="EB147" i="1"/>
  <c r="ET147" i="1" s="1"/>
  <c r="EO19" i="1"/>
  <c r="DP19" i="1"/>
  <c r="EN19" i="1" s="1"/>
  <c r="EB19" i="1"/>
  <c r="ET19" i="1" s="1"/>
  <c r="DP147" i="1"/>
  <c r="EN147" i="1" s="1"/>
  <c r="EB154" i="1"/>
  <c r="ET154" i="1" s="1"/>
  <c r="EB153" i="1"/>
  <c r="ET153" i="1" s="1"/>
  <c r="DP154" i="1"/>
  <c r="EN154" i="1" s="1"/>
  <c r="EB133" i="1"/>
  <c r="ET133" i="1" s="1"/>
  <c r="DP153" i="1"/>
  <c r="EN153" i="1" s="1"/>
  <c r="EB27" i="1"/>
  <c r="ET27" i="1" s="1"/>
  <c r="EW7" i="1"/>
  <c r="FA7" i="1"/>
  <c r="EY7" i="1"/>
  <c r="FC7" i="1"/>
  <c r="EZ7" i="1"/>
  <c r="FD7" i="1"/>
  <c r="FB7" i="1"/>
  <c r="EX7" i="1"/>
  <c r="DP20" i="1"/>
  <c r="EN20" i="1" s="1"/>
  <c r="EB20" i="1"/>
  <c r="ET20" i="1" s="1"/>
  <c r="EO20" i="1"/>
  <c r="DP133" i="1"/>
  <c r="EN133" i="1" s="1"/>
  <c r="DP27" i="1"/>
  <c r="EN27" i="1" s="1"/>
  <c r="EW61" i="1" l="1"/>
  <c r="FC8" i="1"/>
  <c r="FD8" i="1"/>
  <c r="EY8" i="1"/>
  <c r="FB8" i="1"/>
  <c r="EZ8" i="1"/>
  <c r="FA8" i="1"/>
  <c r="FA72" i="1"/>
  <c r="FA6" i="1"/>
  <c r="EW72" i="1"/>
  <c r="FC81" i="1"/>
  <c r="FB6" i="1"/>
  <c r="FC6" i="1"/>
  <c r="FD6" i="1"/>
  <c r="EX6" i="1"/>
  <c r="EY6" i="1"/>
  <c r="EZ6" i="1"/>
  <c r="EW6" i="1"/>
  <c r="EW22" i="1"/>
  <c r="FD75" i="1"/>
  <c r="EZ50" i="1"/>
  <c r="FB77" i="1"/>
  <c r="FA62" i="1"/>
  <c r="FA61" i="1"/>
  <c r="EZ11" i="1"/>
  <c r="EZ63" i="1"/>
  <c r="FC13" i="1"/>
  <c r="EY61" i="1"/>
  <c r="FB61" i="1"/>
  <c r="EY63" i="1"/>
  <c r="EW63" i="1"/>
  <c r="EZ61" i="1"/>
  <c r="FD61" i="1"/>
  <c r="EX63" i="1"/>
  <c r="EX61" i="1"/>
  <c r="FA31" i="1"/>
  <c r="FD60" i="1"/>
  <c r="FD81" i="1"/>
  <c r="FD52" i="1"/>
  <c r="FB74" i="1"/>
  <c r="EZ22" i="1"/>
  <c r="EY10" i="1"/>
  <c r="EZ81" i="1"/>
  <c r="EZ52" i="1"/>
  <c r="EY72" i="1"/>
  <c r="FC38" i="1"/>
  <c r="EZ71" i="1"/>
  <c r="EY11" i="1"/>
  <c r="FA65" i="1"/>
  <c r="EY9" i="1"/>
  <c r="FB58" i="1"/>
  <c r="EW13" i="1"/>
  <c r="FD62" i="1"/>
  <c r="EX9" i="1"/>
  <c r="EX11" i="1"/>
  <c r="FD11" i="1"/>
  <c r="FB62" i="1"/>
  <c r="EY65" i="1"/>
  <c r="EW62" i="1"/>
  <c r="FC62" i="1"/>
  <c r="EZ62" i="1"/>
  <c r="FB9" i="1"/>
  <c r="EW18" i="1"/>
  <c r="FA11" i="1"/>
  <c r="EY13" i="1"/>
  <c r="EW11" i="1"/>
  <c r="EZ9" i="1"/>
  <c r="FC36" i="1"/>
  <c r="EX45" i="1"/>
  <c r="EY62" i="1"/>
  <c r="EW47" i="1"/>
  <c r="FB13" i="1"/>
  <c r="FA9" i="1"/>
  <c r="FA22" i="1"/>
  <c r="FC11" i="1"/>
  <c r="FC63" i="1"/>
  <c r="EX13" i="1"/>
  <c r="FA10" i="1"/>
  <c r="FC22" i="1"/>
  <c r="EX10" i="1"/>
  <c r="EX81" i="1"/>
  <c r="EY22" i="1"/>
  <c r="FB63" i="1"/>
  <c r="FD63" i="1"/>
  <c r="EX72" i="1"/>
  <c r="FB11" i="1"/>
  <c r="EX38" i="1"/>
  <c r="EW9" i="1"/>
  <c r="FC9" i="1"/>
  <c r="FD13" i="1"/>
  <c r="FA13" i="1"/>
  <c r="FD10" i="1"/>
  <c r="FA81" i="1"/>
  <c r="FA63" i="1"/>
  <c r="FD9" i="1"/>
  <c r="EZ13" i="1"/>
  <c r="FC59" i="1"/>
  <c r="EX50" i="1"/>
  <c r="FA36" i="1"/>
  <c r="FB65" i="1"/>
  <c r="EZ75" i="1"/>
  <c r="FA58" i="1"/>
  <c r="EW38" i="1"/>
  <c r="EZ58" i="1"/>
  <c r="EY58" i="1"/>
  <c r="EX75" i="1"/>
  <c r="FB40" i="1"/>
  <c r="FB39" i="1"/>
  <c r="EZ10" i="1"/>
  <c r="EW10" i="1"/>
  <c r="FB22" i="1"/>
  <c r="FD22" i="1"/>
  <c r="EW58" i="1"/>
  <c r="EX58" i="1"/>
  <c r="FC58" i="1"/>
  <c r="EZ65" i="1"/>
  <c r="FB10" i="1"/>
  <c r="EX22" i="1"/>
  <c r="FD58" i="1"/>
  <c r="EY75" i="1"/>
  <c r="FC65" i="1"/>
  <c r="EX65" i="1"/>
  <c r="EW65" i="1"/>
  <c r="FD65" i="1"/>
  <c r="EY70" i="1"/>
  <c r="FA59" i="1"/>
  <c r="EW78" i="1"/>
  <c r="EW75" i="1"/>
  <c r="FB64" i="1"/>
  <c r="FB50" i="1"/>
  <c r="FB60" i="1"/>
  <c r="EZ36" i="1"/>
  <c r="FC50" i="1"/>
  <c r="EW36" i="1"/>
  <c r="EY36" i="1"/>
  <c r="EW60" i="1"/>
  <c r="FA60" i="1"/>
  <c r="FC18" i="1"/>
  <c r="FA50" i="1"/>
  <c r="EX77" i="1"/>
  <c r="FB18" i="1"/>
  <c r="EW50" i="1"/>
  <c r="EY50" i="1"/>
  <c r="FB36" i="1"/>
  <c r="FD36" i="1"/>
  <c r="EX60" i="1"/>
  <c r="FC60" i="1"/>
  <c r="EZ60" i="1"/>
  <c r="EZ35" i="1"/>
  <c r="EX82" i="1"/>
  <c r="EX39" i="1"/>
  <c r="FD50" i="1"/>
  <c r="EX36" i="1"/>
  <c r="EY60" i="1"/>
  <c r="EY46" i="1"/>
  <c r="EX78" i="1"/>
  <c r="EY38" i="1"/>
  <c r="EX70" i="1"/>
  <c r="FB75" i="1"/>
  <c r="FC75" i="1"/>
  <c r="FA82" i="1"/>
  <c r="EX73" i="1"/>
  <c r="FA33" i="1"/>
  <c r="EX49" i="1"/>
  <c r="FA38" i="1"/>
  <c r="EX52" i="1"/>
  <c r="EX64" i="1"/>
  <c r="FA75" i="1"/>
  <c r="FD82" i="1"/>
  <c r="FA79" i="1"/>
  <c r="FC32" i="1"/>
  <c r="EW46" i="1"/>
  <c r="FB125" i="1"/>
  <c r="FA76" i="1"/>
  <c r="EZ45" i="1"/>
  <c r="FB23" i="1"/>
  <c r="EY37" i="1"/>
  <c r="FB31" i="1"/>
  <c r="FC52" i="1"/>
  <c r="FA52" i="1"/>
  <c r="EZ64" i="1"/>
  <c r="FC82" i="1"/>
  <c r="FB82" i="1"/>
  <c r="FD64" i="1"/>
  <c r="EW82" i="1"/>
  <c r="FA64" i="1"/>
  <c r="EW64" i="1"/>
  <c r="EY31" i="1"/>
  <c r="EX59" i="1"/>
  <c r="EY52" i="1"/>
  <c r="EW52" i="1"/>
  <c r="FC71" i="1"/>
  <c r="EZ82" i="1"/>
  <c r="FA51" i="1"/>
  <c r="FB53" i="1"/>
  <c r="EX12" i="1"/>
  <c r="FA80" i="1"/>
  <c r="EW26" i="1"/>
  <c r="FB52" i="1"/>
  <c r="FC64" i="1"/>
  <c r="EY82" i="1"/>
  <c r="EY125" i="1"/>
  <c r="EX21" i="1"/>
  <c r="EY64" i="1"/>
  <c r="FA37" i="1"/>
  <c r="FB46" i="1"/>
  <c r="FC80" i="1"/>
  <c r="EZ83" i="1"/>
  <c r="FD23" i="1"/>
  <c r="EZ39" i="1"/>
  <c r="FD26" i="1"/>
  <c r="FC73" i="1"/>
  <c r="EW51" i="1"/>
  <c r="EY26" i="1"/>
  <c r="FA73" i="1"/>
  <c r="FC51" i="1"/>
  <c r="EY71" i="1"/>
  <c r="FC47" i="1"/>
  <c r="EX46" i="1"/>
  <c r="FB12" i="1"/>
  <c r="EZ25" i="1"/>
  <c r="FB70" i="1"/>
  <c r="FD78" i="1"/>
  <c r="FD46" i="1"/>
  <c r="EZ31" i="1"/>
  <c r="EW31" i="1"/>
  <c r="EY59" i="1"/>
  <c r="EZ73" i="1"/>
  <c r="FA78" i="1"/>
  <c r="FD70" i="1"/>
  <c r="FD71" i="1"/>
  <c r="FB25" i="1"/>
  <c r="FC46" i="1"/>
  <c r="FA46" i="1"/>
  <c r="EX31" i="1"/>
  <c r="FC31" i="1"/>
  <c r="EX80" i="1"/>
  <c r="FD59" i="1"/>
  <c r="FB59" i="1"/>
  <c r="FB26" i="1"/>
  <c r="FD53" i="1"/>
  <c r="EY33" i="1"/>
  <c r="EY73" i="1"/>
  <c r="FB73" i="1"/>
  <c r="EZ78" i="1"/>
  <c r="EY78" i="1"/>
  <c r="EY51" i="1"/>
  <c r="EW70" i="1"/>
  <c r="FC70" i="1"/>
  <c r="EX47" i="1"/>
  <c r="FD32" i="1"/>
  <c r="FD45" i="1"/>
  <c r="FC26" i="1"/>
  <c r="FB79" i="1"/>
  <c r="EW59" i="1"/>
  <c r="EW73" i="1"/>
  <c r="FC78" i="1"/>
  <c r="EZ70" i="1"/>
  <c r="FA71" i="1"/>
  <c r="EX71" i="1"/>
  <c r="FB35" i="1"/>
  <c r="FA12" i="1"/>
  <c r="EX25" i="1"/>
  <c r="EW77" i="1"/>
  <c r="EZ46" i="1"/>
  <c r="FD31" i="1"/>
  <c r="EZ59" i="1"/>
  <c r="EX53" i="1"/>
  <c r="EW33" i="1"/>
  <c r="FD73" i="1"/>
  <c r="FB78" i="1"/>
  <c r="FA70" i="1"/>
  <c r="EW71" i="1"/>
  <c r="FB71" i="1"/>
  <c r="EZ80" i="1"/>
  <c r="EZ51" i="1"/>
  <c r="FA25" i="1"/>
  <c r="FD77" i="1"/>
  <c r="FA53" i="1"/>
  <c r="FC49" i="1"/>
  <c r="FC40" i="1"/>
  <c r="EY12" i="1"/>
  <c r="EY25" i="1"/>
  <c r="EZ77" i="1"/>
  <c r="FD80" i="1"/>
  <c r="FB80" i="1"/>
  <c r="FA39" i="1"/>
  <c r="EY39" i="1"/>
  <c r="EX26" i="1"/>
  <c r="EZ26" i="1"/>
  <c r="EY53" i="1"/>
  <c r="EW53" i="1"/>
  <c r="EW81" i="1"/>
  <c r="EY81" i="1"/>
  <c r="EW45" i="1"/>
  <c r="EY45" i="1"/>
  <c r="FA49" i="1"/>
  <c r="EX51" i="1"/>
  <c r="FD51" i="1"/>
  <c r="EZ72" i="1"/>
  <c r="FD72" i="1"/>
  <c r="FC21" i="1"/>
  <c r="EX83" i="1"/>
  <c r="EW40" i="1"/>
  <c r="FA40" i="1"/>
  <c r="EX40" i="1"/>
  <c r="FD40" i="1"/>
  <c r="FA18" i="1"/>
  <c r="EW80" i="1"/>
  <c r="EZ12" i="1"/>
  <c r="EY76" i="1"/>
  <c r="EY40" i="1"/>
  <c r="EZ37" i="1"/>
  <c r="FC25" i="1"/>
  <c r="FA77" i="1"/>
  <c r="EW39" i="1"/>
  <c r="FC39" i="1"/>
  <c r="FC53" i="1"/>
  <c r="FA45" i="1"/>
  <c r="FC45" i="1"/>
  <c r="FD125" i="1"/>
  <c r="EZ40" i="1"/>
  <c r="EW25" i="1"/>
  <c r="EY77" i="1"/>
  <c r="FD25" i="1"/>
  <c r="FC77" i="1"/>
  <c r="EY80" i="1"/>
  <c r="FD39" i="1"/>
  <c r="FA26" i="1"/>
  <c r="EZ53" i="1"/>
  <c r="FB81" i="1"/>
  <c r="FB45" i="1"/>
  <c r="FB51" i="1"/>
  <c r="FB72" i="1"/>
  <c r="FC72" i="1"/>
  <c r="EZ79" i="1"/>
  <c r="EW12" i="1"/>
  <c r="FD12" i="1"/>
  <c r="FC12" i="1"/>
  <c r="EW24" i="1"/>
  <c r="FC35" i="1"/>
  <c r="FC37" i="1"/>
  <c r="EW37" i="1"/>
  <c r="EX76" i="1"/>
  <c r="FC76" i="1"/>
  <c r="EZ74" i="1"/>
  <c r="FD38" i="1"/>
  <c r="FB38" i="1"/>
  <c r="EX18" i="1"/>
  <c r="EY18" i="1"/>
  <c r="EX35" i="1"/>
  <c r="FB37" i="1"/>
  <c r="FD37" i="1"/>
  <c r="EZ76" i="1"/>
  <c r="FB76" i="1"/>
  <c r="EW32" i="1"/>
  <c r="EZ18" i="1"/>
  <c r="EZ38" i="1"/>
  <c r="FD18" i="1"/>
  <c r="FA35" i="1"/>
  <c r="EX37" i="1"/>
  <c r="FD76" i="1"/>
  <c r="FD74" i="1"/>
  <c r="FB83" i="1"/>
  <c r="EW76" i="1"/>
  <c r="EW21" i="1"/>
  <c r="FD149" i="1"/>
  <c r="EW35" i="1"/>
  <c r="EY35" i="1"/>
  <c r="EX32" i="1"/>
  <c r="EZ32" i="1"/>
  <c r="FA21" i="1"/>
  <c r="FD21" i="1"/>
  <c r="FB33" i="1"/>
  <c r="FD33" i="1"/>
  <c r="EY49" i="1"/>
  <c r="EW49" i="1"/>
  <c r="EY79" i="1"/>
  <c r="EW79" i="1"/>
  <c r="FC74" i="1"/>
  <c r="EX74" i="1"/>
  <c r="FD35" i="1"/>
  <c r="FA32" i="1"/>
  <c r="FB32" i="1"/>
  <c r="EY21" i="1"/>
  <c r="EZ21" i="1"/>
  <c r="EX33" i="1"/>
  <c r="EZ33" i="1"/>
  <c r="EZ49" i="1"/>
  <c r="FB49" i="1"/>
  <c r="FC79" i="1"/>
  <c r="FD79" i="1"/>
  <c r="EY24" i="1"/>
  <c r="FA74" i="1"/>
  <c r="EW74" i="1"/>
  <c r="EY74" i="1"/>
  <c r="EY32" i="1"/>
  <c r="FB21" i="1"/>
  <c r="FC33" i="1"/>
  <c r="FD49" i="1"/>
  <c r="EX79" i="1"/>
  <c r="EY140" i="1"/>
  <c r="FB124" i="1"/>
  <c r="EY141" i="1"/>
  <c r="FB34" i="1"/>
  <c r="EW23" i="1"/>
  <c r="FA24" i="1"/>
  <c r="EX23" i="1"/>
  <c r="EZ23" i="1"/>
  <c r="FD47" i="1"/>
  <c r="EY47" i="1"/>
  <c r="EX125" i="1"/>
  <c r="EZ125" i="1"/>
  <c r="FC83" i="1"/>
  <c r="FA83" i="1"/>
  <c r="FD24" i="1"/>
  <c r="FB24" i="1"/>
  <c r="FC23" i="1"/>
  <c r="FA23" i="1"/>
  <c r="FD34" i="1"/>
  <c r="FA47" i="1"/>
  <c r="FB47" i="1"/>
  <c r="FA125" i="1"/>
  <c r="FC125" i="1"/>
  <c r="EY83" i="1"/>
  <c r="EW83" i="1"/>
  <c r="EZ24" i="1"/>
  <c r="EX24" i="1"/>
  <c r="EW34" i="1"/>
  <c r="EY23" i="1"/>
  <c r="EZ47" i="1"/>
  <c r="EW125" i="1"/>
  <c r="FD83" i="1"/>
  <c r="FC24" i="1"/>
  <c r="EZ34" i="1"/>
  <c r="EX34" i="1"/>
  <c r="FC34" i="1"/>
  <c r="FA34" i="1"/>
  <c r="EY34" i="1"/>
  <c r="FC124" i="1"/>
  <c r="FA48" i="1"/>
  <c r="FC48" i="1"/>
  <c r="EZ48" i="1"/>
  <c r="EX48" i="1"/>
  <c r="FD48" i="1"/>
  <c r="FB48" i="1"/>
  <c r="EW48" i="1"/>
  <c r="EY48" i="1"/>
  <c r="FD152" i="1"/>
  <c r="FA148" i="1"/>
  <c r="EW148" i="1"/>
  <c r="EX151" i="1"/>
  <c r="FC150" i="1"/>
  <c r="FD151" i="1"/>
  <c r="EY148" i="1"/>
  <c r="EZ148" i="1"/>
  <c r="FC148" i="1"/>
  <c r="EZ149" i="1"/>
  <c r="EX148" i="1"/>
  <c r="FD148" i="1"/>
  <c r="FB148" i="1"/>
  <c r="EW149" i="1"/>
  <c r="FC149" i="1"/>
  <c r="FB149" i="1"/>
  <c r="FB150" i="1"/>
  <c r="EX150" i="1"/>
  <c r="FA149" i="1"/>
  <c r="EY149" i="1"/>
  <c r="EX149" i="1"/>
  <c r="FD150" i="1"/>
  <c r="FD142" i="1"/>
  <c r="EW142" i="1"/>
  <c r="FB142" i="1"/>
  <c r="FB141" i="1"/>
  <c r="FD141" i="1"/>
  <c r="EW141" i="1"/>
  <c r="FA141" i="1"/>
  <c r="EX141" i="1"/>
  <c r="EZ141" i="1"/>
  <c r="FC141" i="1"/>
  <c r="FC142" i="1"/>
  <c r="FA142" i="1"/>
  <c r="EX138" i="1"/>
  <c r="FD137" i="1"/>
  <c r="EX137" i="1"/>
  <c r="FB137" i="1"/>
  <c r="FA137" i="1"/>
  <c r="EW137" i="1"/>
  <c r="EY137" i="1"/>
  <c r="EZ137" i="1"/>
  <c r="EZ142" i="1"/>
  <c r="EX142" i="1"/>
  <c r="EY142" i="1"/>
  <c r="EY139" i="1"/>
  <c r="EY138" i="1"/>
  <c r="FC137" i="1"/>
  <c r="EZ136" i="1"/>
  <c r="EY136" i="1"/>
  <c r="FB136" i="1"/>
  <c r="FA135" i="1"/>
  <c r="EY135" i="1"/>
  <c r="EW135" i="1"/>
  <c r="EZ138" i="1"/>
  <c r="EW138" i="1"/>
  <c r="FA138" i="1"/>
  <c r="FD135" i="1"/>
  <c r="FB135" i="1"/>
  <c r="FC136" i="1"/>
  <c r="FC135" i="1"/>
  <c r="EX135" i="1"/>
  <c r="EZ135" i="1"/>
  <c r="EX136" i="1"/>
  <c r="FD134" i="1"/>
  <c r="FD138" i="1"/>
  <c r="FB138" i="1"/>
  <c r="EX134" i="1"/>
  <c r="FC138" i="1"/>
  <c r="FD136" i="1"/>
  <c r="FA136" i="1"/>
  <c r="EW136" i="1"/>
  <c r="EZ134" i="1"/>
  <c r="FB134" i="1"/>
  <c r="FA134" i="1"/>
  <c r="EY134" i="1"/>
  <c r="EW134" i="1"/>
  <c r="FD129" i="1"/>
  <c r="EW129" i="1"/>
  <c r="EZ129" i="1"/>
  <c r="FA129" i="1"/>
  <c r="EY129" i="1"/>
  <c r="FD124" i="1"/>
  <c r="FA124" i="1"/>
  <c r="EW124" i="1"/>
  <c r="FB129" i="1"/>
  <c r="FC129" i="1"/>
  <c r="EX129" i="1"/>
  <c r="EX124" i="1"/>
  <c r="EZ124" i="1"/>
  <c r="EY124" i="1"/>
  <c r="EY128" i="1"/>
  <c r="FB128" i="1"/>
  <c r="FA128" i="1"/>
  <c r="EZ128" i="1"/>
  <c r="FD128" i="1"/>
  <c r="EZ127" i="1"/>
  <c r="EW127" i="1"/>
  <c r="FC128" i="1"/>
  <c r="EW128" i="1"/>
  <c r="EX128" i="1"/>
  <c r="EY126" i="1"/>
  <c r="FA126" i="1"/>
  <c r="FC122" i="1"/>
  <c r="FB127" i="1"/>
  <c r="FD127" i="1"/>
  <c r="EX127" i="1"/>
  <c r="FC126" i="1"/>
  <c r="FC123" i="1"/>
  <c r="EZ123" i="1"/>
  <c r="FC127" i="1"/>
  <c r="FA127" i="1"/>
  <c r="EY127" i="1"/>
  <c r="FB123" i="1"/>
  <c r="FD126" i="1"/>
  <c r="FB126" i="1"/>
  <c r="EX123" i="1"/>
  <c r="EZ126" i="1"/>
  <c r="EX126" i="1"/>
  <c r="EW126" i="1"/>
  <c r="FA123" i="1"/>
  <c r="EY123" i="1"/>
  <c r="EW123" i="1"/>
  <c r="FD123" i="1"/>
  <c r="EW122" i="1"/>
  <c r="EY122" i="1"/>
  <c r="FD122" i="1"/>
  <c r="FB122" i="1"/>
  <c r="EZ122" i="1"/>
  <c r="EX122" i="1"/>
  <c r="FA122" i="1"/>
  <c r="FC152" i="1"/>
  <c r="FA152" i="1"/>
  <c r="FA150" i="1"/>
  <c r="EY150" i="1"/>
  <c r="FB151" i="1"/>
  <c r="FC151" i="1"/>
  <c r="FA151" i="1"/>
  <c r="EZ151" i="1"/>
  <c r="EW151" i="1"/>
  <c r="EZ152" i="1"/>
  <c r="EY151" i="1"/>
  <c r="FB152" i="1"/>
  <c r="EZ150" i="1"/>
  <c r="EY152" i="1"/>
  <c r="EW152" i="1"/>
  <c r="EX152" i="1"/>
  <c r="EW150" i="1"/>
  <c r="FC134" i="1"/>
  <c r="FD139" i="1"/>
  <c r="EZ139" i="1"/>
  <c r="FB139" i="1"/>
  <c r="EX139" i="1"/>
  <c r="FB140" i="1"/>
  <c r="FA139" i="1"/>
  <c r="FC139" i="1"/>
  <c r="FD140" i="1"/>
  <c r="EW139" i="1"/>
  <c r="EX140" i="1"/>
  <c r="FA140" i="1"/>
  <c r="FC140" i="1"/>
  <c r="EZ140" i="1"/>
  <c r="EW140" i="1"/>
  <c r="EY153" i="1"/>
  <c r="FC153" i="1"/>
  <c r="EZ153" i="1"/>
  <c r="FD153" i="1"/>
  <c r="FA153" i="1"/>
  <c r="FB153" i="1"/>
  <c r="EW153" i="1"/>
  <c r="EX153" i="1"/>
  <c r="EZ27" i="1"/>
  <c r="FD27" i="1"/>
  <c r="EX27" i="1"/>
  <c r="FB27" i="1"/>
  <c r="FC27" i="1"/>
  <c r="EW27" i="1"/>
  <c r="EY27" i="1"/>
  <c r="FA27" i="1"/>
  <c r="EZ19" i="1"/>
  <c r="FD19" i="1"/>
  <c r="EX19" i="1"/>
  <c r="FB19" i="1"/>
  <c r="EY19" i="1"/>
  <c r="FA19" i="1"/>
  <c r="FC19" i="1"/>
  <c r="EW19" i="1"/>
  <c r="EW20" i="1"/>
  <c r="FA20" i="1"/>
  <c r="EY20" i="1"/>
  <c r="FC20" i="1"/>
  <c r="FB20" i="1"/>
  <c r="FD20" i="1"/>
  <c r="EX20" i="1"/>
  <c r="EZ20" i="1"/>
  <c r="EX154" i="1"/>
  <c r="FB154" i="1"/>
  <c r="EY154" i="1"/>
  <c r="FC154" i="1"/>
  <c r="EZ154" i="1"/>
  <c r="FA154" i="1"/>
  <c r="FD154" i="1"/>
  <c r="EW154" i="1"/>
  <c r="EX44" i="1"/>
  <c r="FB44" i="1"/>
  <c r="EY44" i="1"/>
  <c r="FC44" i="1"/>
  <c r="EZ44" i="1"/>
  <c r="FD44" i="1"/>
  <c r="EW44" i="1"/>
  <c r="FA44" i="1"/>
  <c r="EZ133" i="1"/>
  <c r="FD133" i="1"/>
  <c r="EW133" i="1"/>
  <c r="FA133" i="1"/>
  <c r="EY133" i="1"/>
  <c r="FC133" i="1"/>
  <c r="FB133" i="1"/>
  <c r="EX133" i="1"/>
  <c r="EY147" i="1"/>
  <c r="FC147" i="1"/>
  <c r="EW147" i="1"/>
  <c r="FA147" i="1"/>
  <c r="EX147" i="1"/>
  <c r="FB147" i="1"/>
  <c r="EZ147" i="1"/>
  <c r="FD147" i="1"/>
  <c r="DX261" i="1"/>
  <c r="EP261" i="1" s="1"/>
  <c r="DY261" i="1"/>
  <c r="EQ261" i="1" s="1"/>
  <c r="DW261" i="1"/>
  <c r="EB261" i="1" l="1"/>
  <c r="ET261" i="1" s="1"/>
  <c r="DP261" i="1"/>
  <c r="EN261" i="1" s="1"/>
  <c r="EO261" i="1"/>
  <c r="FA261" i="1" l="1"/>
  <c r="FD261" i="1"/>
  <c r="FC261" i="1"/>
  <c r="EW261" i="1"/>
  <c r="EY261" i="1"/>
  <c r="EZ261" i="1"/>
  <c r="EX261" i="1"/>
  <c r="FB261" i="1"/>
</calcChain>
</file>

<file path=xl/comments1.xml><?xml version="1.0" encoding="utf-8"?>
<comments xmlns="http://schemas.openxmlformats.org/spreadsheetml/2006/main">
  <authors>
    <author>Richard Lambert</author>
  </authors>
  <commentList>
    <comment ref="S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D.Gilchrist scored seven goals - J.Knight scored five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Heybridge Swifts played an ineligble player on 18/03/14 - three points deducted</t>
        </r>
      </text>
    </comment>
    <comment ref="FG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never reported on League website</t>
        </r>
      </text>
    </comment>
    <comment ref="AE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Heybridge Swifts played an ineligble player on 18/03/14 - three points deducted</t>
        </r>
      </text>
    </comment>
    <comment ref="S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- awarded to Hastings United with a 0-0 scoreline</t>
        </r>
      </text>
    </comment>
    <comment ref="AI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not played on 02/05/14 - awarded to Hastings United with a 0-0 scoreline</t>
        </r>
      </text>
    </comment>
    <comment ref="FM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not played on 02/05/14 - awarded to Hastings United with a 0-0 scoreline</t>
        </r>
      </text>
    </comment>
    <comment ref="S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- awarded to Leatherhead with a 0-0 scoreline</t>
        </r>
      </text>
    </comment>
    <comment ref="AI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not played on 13/05/14 - awarded to Leatherhead with a 0-0 scoreline</t>
        </r>
      </text>
    </comment>
    <comment ref="FM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not played on 13/05/14 - awarded to Leatherhead with a 0-0 scoreline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Ramsgate played an ineligible player on a date not advised - three points deducted</t>
        </r>
      </text>
    </comment>
    <comment ref="G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Billericay Town 3-1 AFC Hornchurch - gd was added twice in Final table which is now amended from 59 to 56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Billericay Town 3-1 AFC Hornchurch - gd was added twice in Final table which is now amended from 18 to 17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Billericay Town 3-1 AFC Hornchurch - gd was added twice in Final table which is now amended from 34 to 33</t>
        </r>
      </text>
    </comment>
    <comment ref="H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Billericay Town 3-1 AFC Hornchurch - gd was added twice in Final table which is now amended from 17 to 14</t>
        </r>
      </text>
    </comment>
    <comment ref="N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Callum Davies scored five goals for Leathehead</t>
        </r>
      </text>
    </comment>
    <comment ref="X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- awarded to Leatherhead with a 0-0 scoreline</t>
        </r>
      </text>
    </comment>
    <comment ref="AN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on 23/04/16 - awarded to Leatherhead with a 0-0 scoreline</t>
        </r>
      </text>
    </comment>
    <comment ref="FR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not played on 23/04/16 - awarded to Leatherhead with a 0-0 scoreline</t>
        </r>
      </text>
    </comment>
    <comment ref="Z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Jared Rance scored five goals for Worthing</t>
        </r>
      </text>
    </comment>
    <comment ref="AI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on 28/02/17 - three points deducted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on 28/02/17 - three points deducted</t>
        </r>
      </text>
    </comment>
    <comment ref="I1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Sittingbourne played an ineligible player on 05/04/17 - three points deducted</t>
        </r>
      </text>
    </comment>
    <comment ref="I1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Greenwich Borough played an ineligible player on 02/03/17 - three points deducted</t>
        </r>
      </text>
    </comment>
    <comment ref="AL1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Greenwich Borough played an ineligible player on 02/03/17 - three points deducted</t>
        </r>
      </text>
    </comment>
    <comment ref="AO1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Sittingbourne played an ineligible player on 05/04/17 - three points deducted</t>
        </r>
      </text>
    </comment>
    <comment ref="E1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6 but it was actually 5 - official table amended</t>
        </r>
      </text>
    </comment>
    <comment ref="F1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3 but it was actually 4 - official table amended</t>
        </r>
      </text>
    </comment>
    <comment ref="I1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33 but it was actually 32 - official table amended</t>
        </r>
      </text>
    </comment>
    <comment ref="D1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7 but it was actually 8 - official table amended</t>
        </r>
      </text>
    </comment>
    <comment ref="E1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4 but it was actually 3 - official table amended</t>
        </r>
      </text>
    </comment>
    <comment ref="I1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final table said 25 but it was actually 27 - official table amended</t>
        </r>
      </text>
    </comment>
    <comment ref="I1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Ware were deducted a point for causing a match to be abandoned on 08/11/17 - presumably the result stood?</t>
        </r>
      </text>
    </comment>
    <comment ref="I1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Cheshunt played an ineligible player in a match on 18/09/17 - three points deducted</t>
        </r>
      </text>
    </comment>
    <comment ref="T1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24/04/18 and a goalless draw was awarded</t>
        </r>
      </text>
    </comment>
    <comment ref="AJ1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24/04/18 and a goalless draw was awarded</t>
        </r>
      </text>
    </comment>
    <comment ref="FN1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24/04/18 and a goalless draw was awarded</t>
        </r>
      </text>
    </comment>
    <comment ref="I1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Barking played an ineligible player in three matches on 12/10/17, 17/10/17 and 26/10/17 - nine points deducted</t>
        </r>
      </text>
    </comment>
    <comment ref="T1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56 minutes - Ware were deducted a point for causing a match to be abandoned and the result of 2-2 stood</t>
        </r>
      </text>
    </comment>
    <comment ref="AJ1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56 minutes - Ware were deducted a point for causing a match to be abandoned and the result of 2-2 stood</t>
        </r>
      </text>
    </comment>
    <comment ref="FN1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56 minutes - Ware were deducted a point for causing a match to be abandoned and the result of 2-2 stood</t>
        </r>
      </text>
    </comment>
    <comment ref="N1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01/05/18 and a goalless draw was awarded</t>
        </r>
      </text>
    </comment>
    <comment ref="AD1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01/05/18 and a goalless draw was awarded</t>
        </r>
      </text>
    </comment>
    <comment ref="FH1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01/05/18 and a goalless draw was awarded</t>
        </r>
      </text>
    </comment>
    <comment ref="S1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14/04/18 and a goalless draw was awarded</t>
        </r>
      </text>
    </comment>
    <comment ref="AI1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14/04/18 and a goalless draw was awarded</t>
        </r>
      </text>
    </comment>
    <comment ref="FM14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Mike Wilson Ryman Review advises this match was not played on 14/04/18 and a goalless draw was awarded</t>
        </r>
      </text>
    </comment>
    <comment ref="I1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Hertford Town played an ineligible player in a match on 20/03/19 - three points deducted</t>
        </r>
      </text>
    </comment>
    <comment ref="AK1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Hertford Town played an ineligible player in a match on 20/03/19 - three points deducted</t>
        </r>
      </text>
    </comment>
    <comment ref="AE17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in a match on 08/09/19 - one point deducted</t>
        </r>
      </text>
    </comment>
    <comment ref="I1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ineligible players in matches on 05/09/18 and 08/09/18 - three points and one point deducted</t>
        </r>
      </text>
    </comment>
    <comment ref="AE1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Cray Wanderers played an ineligible player in a match on 05/09/19 - three points deducted</t>
        </r>
      </text>
    </comment>
    <comment ref="K1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gate taken - free entry</t>
        </r>
      </text>
    </comment>
    <comment ref="P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Q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T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AF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AG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AJ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FJ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FK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FN1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N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P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09/04/20 but never played due to the Covid lockdown</t>
        </r>
      </text>
    </comment>
    <comment ref="R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T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AE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AF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09/04/20 but never played due to the Covid lockdown</t>
        </r>
      </text>
    </comment>
    <comment ref="AH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AJ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FI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FJ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09/04/20 but never played due to the Covid lockdown</t>
        </r>
      </text>
    </comment>
    <comment ref="FL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FN19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M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O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Luke Hirst scored seven goals in this match</t>
        </r>
      </text>
    </comment>
    <comment ref="Q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05/04/20 but never played due to the Covid lockdown</t>
        </r>
      </text>
    </comment>
    <comment ref="T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V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AC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AG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05/04/20 but never played due to the Covid lockdown</t>
        </r>
      </text>
    </comment>
    <comment ref="AJ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AL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FG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FK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05/04/20 but never played due to the Covid lockdown</t>
        </r>
      </text>
    </comment>
    <comment ref="FN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FP1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O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P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AE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AF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FI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FJ1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M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O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P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T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09/03/20 due to Covid issues</t>
        </r>
      </text>
    </comment>
    <comment ref="U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AC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AE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AF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AJ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09/03/20 due to Covid issues</t>
        </r>
      </text>
    </comment>
    <comment ref="AK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FG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FI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27/04/20 but never played due to the Covid lockdown</t>
        </r>
      </text>
    </comment>
    <comment ref="FJ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FN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09/03/20 due to Covid issues</t>
        </r>
      </text>
    </comment>
    <comment ref="FO1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N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Q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S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U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AD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AG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AI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AK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FH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FK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FM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FO1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N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T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but never played due to the Covid lockdown</t>
        </r>
      </text>
    </comment>
    <comment ref="AD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AJ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but never played due to the Covid lockdown</t>
        </r>
      </text>
    </comment>
    <comment ref="FH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FN1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13/04/20 but never played due to the Covid lockdown</t>
        </r>
      </text>
    </comment>
    <comment ref="M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Q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14/03/20 due to Covid issues</t>
        </r>
      </text>
    </comment>
    <comment ref="S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T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Owo Shonowo scored five goals in this match</t>
        </r>
      </text>
    </comment>
    <comment ref="AC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AG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14/03/20 due to Covid issues</t>
        </r>
      </text>
    </comment>
    <comment ref="AI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FG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FK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14/03/20 due to Covid issues</t>
        </r>
      </text>
    </comment>
    <comment ref="FM2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S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T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07/04/20 but never played due to the Covid lockdown</t>
        </r>
      </text>
    </comment>
    <comment ref="W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AI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AJ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07/04/20 but never played due to the Covid lockdown</t>
        </r>
      </text>
    </comment>
    <comment ref="AM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FM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FN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07/04/20 but never played due to the Covid lockdown</t>
        </r>
      </text>
    </comment>
    <comment ref="FQ20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M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N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R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AC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AD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AH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FG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17/03/20 due to the Covid lockdown</t>
        </r>
      </text>
    </comment>
    <comment ref="FH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FL2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T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AJ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FN20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19/03/20 due to the Covid lockdown</t>
        </r>
      </text>
    </comment>
    <comment ref="O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21/04/20 but never played due to the Covid lockdown</t>
        </r>
      </text>
    </comment>
    <comment ref="Q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AE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21/04/20 but never played due to the Covid lockdown</t>
        </r>
      </text>
    </comment>
    <comment ref="AG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FI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21/04/20 but never played due to the Covid lockdown</t>
        </r>
      </text>
    </comment>
    <comment ref="FK2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24/03/20 due to the Covid lockdown</t>
        </r>
      </text>
    </comment>
    <comment ref="M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Q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08/04/20 but never played due to the Covid lockdown</t>
        </r>
      </text>
    </comment>
    <comment ref="U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29/04/20 but never played due to the Covid lockdown</t>
        </r>
      </text>
    </comment>
    <comment ref="V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15/04/20 but never played due to the Covid lockdown</t>
        </r>
      </text>
    </comment>
    <comment ref="AC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AG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08/04/20 but never played due to the Covid lockdown</t>
        </r>
      </text>
    </comment>
    <comment ref="AK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29/04/20 but never played due to the Covid lockdown</t>
        </r>
      </text>
    </comment>
    <comment ref="AL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15/04/20 but never played due to the Covid lockdown</t>
        </r>
      </text>
    </comment>
    <comment ref="FG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FK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08/04/20 but never played due to the Covid lockdown</t>
        </r>
      </text>
    </comment>
    <comment ref="FO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29/04/20 but never played due to the Covid lockdown</t>
        </r>
      </text>
    </comment>
    <comment ref="FP21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15/04/20 but never played due to the Covid lockdown</t>
        </r>
      </text>
    </comment>
    <comment ref="M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N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but never played due to the Covid lockdown</t>
        </r>
      </text>
    </comment>
    <comment ref="P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S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U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W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12/03/20 due to Covid issues</t>
        </r>
      </text>
    </comment>
    <comment ref="AC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AD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but never played due to the Covid lockdown</t>
        </r>
      </text>
    </comment>
    <comment ref="AF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AI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AK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AM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12/03/20 due to Covid issues</t>
        </r>
      </text>
    </comment>
    <comment ref="FG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02/04/20 but never played due to the Covid lockdown</t>
        </r>
      </text>
    </comment>
    <comment ref="FH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11/04/20 but never played due to the Covid lockdown</t>
        </r>
      </text>
    </comment>
    <comment ref="FJ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16/04/20 but never played due to the Covid lockdown</t>
        </r>
      </text>
    </comment>
    <comment ref="FM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23/03/20 due to the Covid lockdown</t>
        </r>
      </text>
    </comment>
    <comment ref="FO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26/03/20 due to the Covid lockdown</t>
        </r>
      </text>
    </comment>
    <comment ref="FQ21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12/03/20 due to Covid issues</t>
        </r>
      </text>
    </comment>
    <comment ref="M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N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R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S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V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AC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AD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AH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AI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AL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FG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FH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14/04/20 but never played due to the Covid lockdown</t>
        </r>
      </text>
    </comment>
    <comment ref="FL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FM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FP21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P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T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04/03/20 - match never rearranged due to the Covid lockdown</t>
        </r>
      </text>
    </comment>
    <comment ref="U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11/03/20 due to Covid issues</t>
        </r>
      </text>
    </comment>
    <comment ref="AF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AJ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04/03/20 - match never rearranged due to the Covid lockdown</t>
        </r>
      </text>
    </comment>
    <comment ref="AK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11/03/20 due to Covid issues</t>
        </r>
      </text>
    </comment>
    <comment ref="FJ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01/04/20 but never played due to the Covid lockdown</t>
        </r>
      </text>
    </comment>
    <comment ref="FN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04/03/20 - match never rearranged due to the Covid lockdown</t>
        </r>
      </text>
    </comment>
    <comment ref="FP21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11/03/20 due to Covid issues</t>
        </r>
      </text>
    </comment>
    <comment ref="M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Q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R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V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AC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AG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AH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AL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FG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06/04/20 but never played due to the Covid lockdown</t>
        </r>
      </text>
    </comment>
    <comment ref="FK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20/04/20 but never played due to the Covid lockdown</t>
        </r>
      </text>
    </comment>
    <comment ref="FL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30/03/20 due to the Covid lockdown</t>
        </r>
      </text>
    </comment>
    <comment ref="FP21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16/03/20 due to the Covid lockdown</t>
        </r>
      </text>
    </comment>
    <comment ref="AD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20/01/21 due to Covid lockdown</t>
        </r>
      </text>
    </comment>
    <comment ref="AE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15/01/21 due to Covid lockdown</t>
        </r>
      </text>
    </comment>
    <comment ref="AF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17/03/21 due to Covid lockdown</t>
        </r>
      </text>
    </comment>
    <comment ref="AG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10/02/21 due to Covid lockdown</t>
        </r>
      </text>
    </comment>
    <comment ref="AI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19/02/21 due to Covid lockdown</t>
        </r>
      </text>
    </comment>
    <comment ref="AJ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28/04/21 due to Covid lockdown</t>
        </r>
      </text>
    </comment>
    <comment ref="AK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10/03/21 due to Covid lockdown</t>
        </r>
      </text>
    </comment>
    <comment ref="AL21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27/01/21 due to Covid lockdown</t>
        </r>
      </text>
    </comment>
    <comment ref="AC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01/03/21 due to Covid lockdown</t>
        </r>
      </text>
    </comment>
    <comment ref="AE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22/02/21 due to Covid lockdown</t>
        </r>
      </text>
    </comment>
    <comment ref="AG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15/03/21 due to Covid lockdown</t>
        </r>
      </text>
    </comment>
    <comment ref="AH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29/03/21 due to Covid lockdown</t>
        </r>
      </text>
    </comment>
    <comment ref="AJ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08/02/21 due to Covid lockdown</t>
        </r>
      </text>
    </comment>
    <comment ref="AK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22/03/21 due to Covid lockdown</t>
        </r>
      </text>
    </comment>
    <comment ref="AL22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05/04/21 due to Covid lockdown</t>
        </r>
      </text>
    </comment>
    <comment ref="AD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13/04/21 due to Covid lockdown</t>
        </r>
      </text>
    </comment>
    <comment ref="AF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06/04/21 due to Covid lockdown</t>
        </r>
      </text>
    </comment>
    <comment ref="AG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30/03/21 due to Covid lockdown</t>
        </r>
      </text>
    </comment>
    <comment ref="AH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02/03/21 due to Covid lockdown</t>
        </r>
      </text>
    </comment>
    <comment ref="AI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09/03/21 due to Covid lockdown</t>
        </r>
      </text>
    </comment>
    <comment ref="AJ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05/01/21 due to Covid lockdown</t>
        </r>
      </text>
    </comment>
    <comment ref="AK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26/01/21 due to Covid lockdown</t>
        </r>
      </text>
    </comment>
    <comment ref="AL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16/03/21 due to Covid lockdown</t>
        </r>
      </text>
    </comment>
    <comment ref="FG22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yes 1!</t>
        </r>
      </text>
    </comment>
    <comment ref="AC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03/02/21 due to Covid lockdown</t>
        </r>
      </text>
    </comment>
    <comment ref="AD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13/01/21 due to Covid lockdown</t>
        </r>
      </text>
    </comment>
    <comment ref="AG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27/01/21 due to Covid lockdown</t>
        </r>
      </text>
    </comment>
    <comment ref="AI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31/03/21 due to Covid lockdown</t>
        </r>
      </text>
    </comment>
    <comment ref="AJ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10/03/21 due to Covid lockdown</t>
        </r>
      </text>
    </comment>
    <comment ref="AK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17/02/21 due to Covid lockdown</t>
        </r>
      </text>
    </comment>
    <comment ref="AL22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04/03/21 due to Covid lockdown</t>
        </r>
      </text>
    </comment>
    <comment ref="AC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12/04/21 due to Covid lockdown</t>
        </r>
      </text>
    </comment>
    <comment ref="AD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08/03/21 due to Covid lockdown</t>
        </r>
      </text>
    </comment>
    <comment ref="AE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15/02/21 due to Covid lockdown</t>
        </r>
      </text>
    </comment>
    <comment ref="AF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22/03/21 due to Covid lockdown</t>
        </r>
      </text>
    </comment>
    <comment ref="AH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01/02/21 due to Covid lockdown</t>
        </r>
      </text>
    </comment>
    <comment ref="AI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17/05/21 due to Covid lockdown</t>
        </r>
      </text>
    </comment>
    <comment ref="AJ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18/01/21 due to Covid lockdown</t>
        </r>
      </text>
    </comment>
    <comment ref="AK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10/05/21 due to Covid lockdown</t>
        </r>
      </text>
    </comment>
    <comment ref="AD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15/02/21 due to Covid lockdown</t>
        </r>
      </text>
    </comment>
    <comment ref="AE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08/02/21 due to Covid lockdown</t>
        </r>
      </text>
    </comment>
    <comment ref="AF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12/04/21 due to Covid lockdown</t>
        </r>
      </text>
    </comment>
    <comment ref="AG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26/04/21 due to Covid lockdown</t>
        </r>
      </text>
    </comment>
    <comment ref="AI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11/01/21 due to Covid lockdown</t>
        </r>
      </text>
    </comment>
    <comment ref="AJ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25/01/21 due to Covid lockdown</t>
        </r>
      </text>
    </comment>
    <comment ref="AL2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08/03/21 due to Covid lockdown</t>
        </r>
      </text>
    </comment>
    <comment ref="AC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24/03/21 due to Covid lockdown</t>
        </r>
      </text>
    </comment>
    <comment ref="AD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27/01/21 due to Covid lockdown</t>
        </r>
      </text>
    </comment>
    <comment ref="AE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20/01/21 due to Covid lockdown</t>
        </r>
      </text>
    </comment>
    <comment ref="AF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10/02/21 due to Covid lockdown</t>
        </r>
      </text>
    </comment>
    <comment ref="AG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24/02/21 due to Covid lockdown</t>
        </r>
      </text>
    </comment>
    <comment ref="AH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15/03/21 due to Covid lockdown</t>
        </r>
      </text>
    </comment>
    <comment ref="AJ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07/04/21 due to Covid lockdown</t>
        </r>
      </text>
    </comment>
    <comment ref="AK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03/03/21 due to Covid lockdown</t>
        </r>
      </text>
    </comment>
    <comment ref="AL2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21/04/21 due to Covid lockdown</t>
        </r>
      </text>
    </comment>
    <comment ref="AC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30/03/21 due to Covid lockdown</t>
        </r>
      </text>
    </comment>
    <comment ref="AD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20/04/21 due to Covid lockdown</t>
        </r>
      </text>
    </comment>
    <comment ref="AE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02/02/21 due to Covid lockdown</t>
        </r>
      </text>
    </comment>
    <comment ref="AF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23/02/21 due to Covid lockdown</t>
        </r>
      </text>
    </comment>
    <comment ref="AG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02/03/21 due to Covid lockdown</t>
        </r>
      </text>
    </comment>
    <comment ref="AK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12/01/21 due to Covid lockdown</t>
        </r>
      </text>
    </comment>
    <comment ref="AL22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16/02/21 due to Covid lockdown</t>
        </r>
      </text>
    </comment>
    <comment ref="AC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25/02/21 due to Covid lockdown</t>
        </r>
      </text>
    </comment>
    <comment ref="AD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04/02/21 due to Covid lockdown</t>
        </r>
      </text>
    </comment>
    <comment ref="AE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22/04/21 due to Covid lockdown</t>
        </r>
      </text>
    </comment>
    <comment ref="AF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07/01/21 due to Covid lockdown</t>
        </r>
      </text>
    </comment>
    <comment ref="AH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21/01/21 due to Covid lockdown</t>
        </r>
      </text>
    </comment>
    <comment ref="AI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15/04/21 due to Covid lockdown</t>
        </r>
      </text>
    </comment>
    <comment ref="AL22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11/02/21 due to Covid lockdown</t>
        </r>
      </text>
    </comment>
    <comment ref="AC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06/01/21 due to Covid lockdown</t>
        </r>
      </text>
    </comment>
    <comment ref="AE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23/12/20 due to Covid lockdown</t>
        </r>
      </text>
    </comment>
    <comment ref="AF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20/01/21 due to Covid lockdown</t>
        </r>
      </text>
    </comment>
    <comment ref="AG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13/01/21 due to Covid lockdown</t>
        </r>
      </text>
    </comment>
    <comment ref="AH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24/02/21 due to Covid lockdown</t>
        </r>
      </text>
    </comment>
    <comment ref="AI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03/02/21 due to Covid lockdown</t>
        </r>
      </text>
    </comment>
    <comment ref="AJ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24/03/21 due to Covid lockdown</t>
        </r>
      </text>
    </comment>
    <comment ref="AK22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31/03/21 due to Covid lockdown</t>
        </r>
      </text>
    </comment>
    <comment ref="AD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22/02/21 due to Covid lockdown</t>
        </r>
      </text>
    </comment>
    <comment ref="AE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17/05/21 due to Covid lockdown</t>
        </r>
      </text>
    </comment>
    <comment ref="AF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26/04/21 due to Covid lockdown</t>
        </r>
      </text>
    </comment>
    <comment ref="AG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10/05/21 due to Covid lockdown</t>
        </r>
      </text>
    </comment>
    <comment ref="AH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18/01/21 due to Covid lockdown</t>
        </r>
      </text>
    </comment>
    <comment ref="AI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22/03/21 due to Covid lockdown</t>
        </r>
      </text>
    </comment>
    <comment ref="AL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08/03/21 due to Covid lockdown</t>
        </r>
      </text>
    </comment>
    <comment ref="AM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19/04/21 due to Covid lockdown</t>
        </r>
      </text>
    </comment>
    <comment ref="AN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12/04/21 due to Covid lockdown</t>
        </r>
      </text>
    </comment>
    <comment ref="AO2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04/01/21 due to Covid lockdown</t>
        </r>
      </text>
    </comment>
    <comment ref="AC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05/05/21 due to Covid lockdown</t>
        </r>
      </text>
    </comment>
    <comment ref="AG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06/01/21 due to Covid lockdown</t>
        </r>
      </text>
    </comment>
    <comment ref="AI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28/04/21 due to Covid lockdown</t>
        </r>
      </text>
    </comment>
    <comment ref="AJ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03/03/21 due to Covid lockdown</t>
        </r>
      </text>
    </comment>
    <comment ref="AK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17/03/21 due to Covid lockdown</t>
        </r>
      </text>
    </comment>
    <comment ref="AL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14/04/21 due to Covid lockdown</t>
        </r>
      </text>
    </comment>
    <comment ref="AM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31/03/21 due to Covid lockdown</t>
        </r>
      </text>
    </comment>
    <comment ref="AO2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13/01/21 due to Covid lockdown</t>
        </r>
      </text>
    </comment>
    <comment ref="AC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08/04/21 due to Covid lockdown</t>
        </r>
      </text>
    </comment>
    <comment ref="AD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27/01/21 due to Covid lockdown</t>
        </r>
      </text>
    </comment>
    <comment ref="AF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06/05/21 due to Covid lockdown</t>
        </r>
      </text>
    </comment>
    <comment ref="AH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18/03/21 due to Covid lockdown</t>
        </r>
      </text>
    </comment>
    <comment ref="AI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25/02/21 due to Covid lockdown</t>
        </r>
      </text>
    </comment>
    <comment ref="AJ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21/12/20 due to Covid lockdown</t>
        </r>
      </text>
    </comment>
    <comment ref="AK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21/01/21 due to Covid lockdown</t>
        </r>
      </text>
    </comment>
    <comment ref="AL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11/02/21 due to Covid lockdown</t>
        </r>
      </text>
    </comment>
    <comment ref="AM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22/04/21 due to Covid lockdown</t>
        </r>
      </text>
    </comment>
    <comment ref="AN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07/01/21 due to Covid lockdown</t>
        </r>
      </text>
    </comment>
    <comment ref="AO2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01/04/21 due to Covid lockdown</t>
        </r>
      </text>
    </comment>
    <comment ref="AC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26/01/21 due to Covid lockdown</t>
        </r>
      </text>
    </comment>
    <comment ref="AD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16/02/21 due to Covid lockdown</t>
        </r>
      </text>
    </comment>
    <comment ref="AE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23/03/21 due to Covid lockdown</t>
        </r>
      </text>
    </comment>
    <comment ref="AG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23/02/21 due to Covid lockdown</t>
        </r>
      </text>
    </comment>
    <comment ref="AH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13/04/21 due to Covid lockdown</t>
        </r>
      </text>
    </comment>
    <comment ref="AI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11/05/21 due to Covid lockdown</t>
        </r>
      </text>
    </comment>
    <comment ref="AJ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05/01/21 due to Covid lockdown</t>
        </r>
      </text>
    </comment>
    <comment ref="AK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20/04/21 due to Covid lockdown</t>
        </r>
      </text>
    </comment>
    <comment ref="AL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29/04/21 due to Covid lockdown</t>
        </r>
      </text>
    </comment>
    <comment ref="AM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29/05/21 due to Covid lockdown</t>
        </r>
      </text>
    </comment>
    <comment ref="AN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16/03/21 due to Covid lockdown</t>
        </r>
      </text>
    </comment>
    <comment ref="AO2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09/03/21 due to Covid lockdown</t>
        </r>
      </text>
    </comment>
    <comment ref="AC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01/03/21 due to Covid lockdown</t>
        </r>
      </text>
    </comment>
    <comment ref="AD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05/04/21 due to Covid lockdown</t>
        </r>
      </text>
    </comment>
    <comment ref="AE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01/02/21 due to Covid lockdown</t>
        </r>
      </text>
    </comment>
    <comment ref="AH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15/02/21 due to Covid lockdown</t>
        </r>
      </text>
    </comment>
    <comment ref="AJ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20/05/21 due to Covid lockdown</t>
        </r>
      </text>
    </comment>
    <comment ref="AK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13/05/21 due to Covid lockdown</t>
        </r>
      </text>
    </comment>
    <comment ref="AL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11/01/21 due to Covid lockdown</t>
        </r>
      </text>
    </comment>
    <comment ref="AM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15/03/21 due to Covid lockdown</t>
        </r>
      </text>
    </comment>
    <comment ref="AN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11/02/21 due to Covid lockdown</t>
        </r>
      </text>
    </comment>
    <comment ref="AO2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26/04/21 due to Covid lockdown</t>
        </r>
      </text>
    </comment>
    <comment ref="AC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22/04/21 due to Covid lockdown</t>
        </r>
      </text>
    </comment>
    <comment ref="AD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11/02/21 due to Covid lockdown</t>
        </r>
      </text>
    </comment>
    <comment ref="AE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13/05/21 due to Covid lockdown</t>
        </r>
      </text>
    </comment>
    <comment ref="AF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08/04/21 due to Covid lockdown</t>
        </r>
      </text>
    </comment>
    <comment ref="AG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14/01/21 due to Covid lockdown</t>
        </r>
      </text>
    </comment>
    <comment ref="AI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11/03/21 due to Covid lockdown</t>
        </r>
      </text>
    </comment>
    <comment ref="AJ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21/01/21 due to Covid lockdown</t>
        </r>
      </text>
    </comment>
    <comment ref="AL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01/04/21 due to Covid lockdown</t>
        </r>
      </text>
    </comment>
    <comment ref="AM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28/01/21 due to Covid lockdown</t>
        </r>
      </text>
    </comment>
    <comment ref="AN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25/03/21 due to Covid lockdown</t>
        </r>
      </text>
    </comment>
    <comment ref="AO2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06/05/21 due to Covid lockdown</t>
        </r>
      </text>
    </comment>
    <comment ref="AD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23/01/21 due to Covid lockdown</t>
        </r>
      </text>
    </comment>
    <comment ref="AE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02/01/21 due to Covid lockdown</t>
        </r>
      </text>
    </comment>
    <comment ref="AF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20/03/21 due to Covid lockdown</t>
        </r>
      </text>
    </comment>
    <comment ref="AG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30/01/21 due to Covid lockdown</t>
        </r>
      </text>
    </comment>
    <comment ref="AH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27/02/21 due to Covid lockdown</t>
        </r>
      </text>
    </comment>
    <comment ref="AJ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10/04/21 due to Covid lockdown</t>
        </r>
      </text>
    </comment>
    <comment ref="AK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24/04/21 due to Covid lockdown</t>
        </r>
      </text>
    </comment>
    <comment ref="AM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19/12/20 due to Covid lockdown</t>
        </r>
      </text>
    </comment>
    <comment ref="AN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06/03/21 due to Covid lockdown</t>
        </r>
      </text>
    </comment>
    <comment ref="AO2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13/02/21 due to Covid lockdown</t>
        </r>
      </text>
    </comment>
    <comment ref="AC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02/02/21 due to Covid lockdown</t>
        </r>
      </text>
    </comment>
    <comment ref="AD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23/03/21 due to Covid lockdown</t>
        </r>
      </text>
    </comment>
    <comment ref="AE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13/04/21 due to Covid lockdown</t>
        </r>
      </text>
    </comment>
    <comment ref="AF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30/03/21 due to Covid lockdown</t>
        </r>
      </text>
    </comment>
    <comment ref="AG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09/03/21 due to Covid lockdown</t>
        </r>
      </text>
    </comment>
    <comment ref="AH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27/04/21 due to Covid lockdown</t>
        </r>
      </text>
    </comment>
    <comment ref="AI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19/01/21 due to Covid lockdown</t>
        </r>
      </text>
    </comment>
    <comment ref="AK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16/02/21 due to Covid lockdown</t>
        </r>
      </text>
    </comment>
    <comment ref="AL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04/05/21 due to Covid lockdown</t>
        </r>
      </text>
    </comment>
    <comment ref="AN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12/01/21 due to Covid lockdown</t>
        </r>
      </text>
    </comment>
    <comment ref="AO2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09/02/21 due to Covid lockdown</t>
        </r>
      </text>
    </comment>
    <comment ref="AC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30/03/21 due to Covid lockdown</t>
        </r>
      </text>
    </comment>
    <comment ref="AD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19/01/21 due to Covid lockdown</t>
        </r>
      </text>
    </comment>
    <comment ref="AE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27/04/21 due to Covid lockdown</t>
        </r>
      </text>
    </comment>
    <comment ref="AG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23/03/21 due to Covid lockdown</t>
        </r>
      </text>
    </comment>
    <comment ref="AH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02/02/21 due to Covid lockdown</t>
        </r>
      </text>
    </comment>
    <comment ref="AI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12/01/21 due to Covid lockdown</t>
        </r>
      </text>
    </comment>
    <comment ref="AJ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25/05/21 due to Covid lockdown</t>
        </r>
      </text>
    </comment>
    <comment ref="AL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23/02/21 due to Covid lockdown</t>
        </r>
      </text>
    </comment>
    <comment ref="AM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02/03/21 due to Covid lockdown</t>
        </r>
      </text>
    </comment>
    <comment ref="AO2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13/04/21 due to Covid lockdown</t>
        </r>
      </text>
    </comment>
    <comment ref="AC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21/12/20 due to Covid lockdown</t>
        </r>
      </text>
    </comment>
    <comment ref="AD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10/05/21 due to Covid lockdown</t>
        </r>
      </text>
    </comment>
    <comment ref="AF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01/03/21 due to Covid lockdown</t>
        </r>
      </text>
    </comment>
    <comment ref="AG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19/04/21 due to Covid lockdown</t>
        </r>
      </text>
    </comment>
    <comment ref="AI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01/02/21 due to Covid lockdown</t>
        </r>
      </text>
    </comment>
    <comment ref="AJ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15/03/21 due to Covid lockdown</t>
        </r>
      </text>
    </comment>
    <comment ref="AK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06/04/21 due to Covid lockdown</t>
        </r>
      </text>
    </comment>
    <comment ref="AM2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12/04/21 due to Covid lockdown</t>
        </r>
      </text>
    </comment>
    <comment ref="AC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30/12/20 due to Covid lockdown</t>
        </r>
      </text>
    </comment>
    <comment ref="AD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10/03/21 due to Covid lockdown</t>
        </r>
      </text>
    </comment>
    <comment ref="AE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13/01/21 due to Covid lockdown</t>
        </r>
      </text>
    </comment>
    <comment ref="AF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03/02/21 due to Covid lockdown</t>
        </r>
      </text>
    </comment>
    <comment ref="AG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05/05/21 due to Covid lockdown</t>
        </r>
      </text>
    </comment>
    <comment ref="AH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06/01/21 due to Covid lockdown</t>
        </r>
      </text>
    </comment>
    <comment ref="AI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14/04/21 due to Covid lockdown</t>
        </r>
      </text>
    </comment>
    <comment ref="AJ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24/02/21 due to Covid lockdown</t>
        </r>
      </text>
    </comment>
    <comment ref="AK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10/05/21 due to Covid lockdown</t>
        </r>
      </text>
    </comment>
    <comment ref="AL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24/03/21 due to Covid lockdown</t>
        </r>
      </text>
    </comment>
    <comment ref="AN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28/04/21 due to Covid lockdown</t>
        </r>
      </text>
    </comment>
    <comment ref="AO2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19/05/21 due to Covid lockdown</t>
        </r>
      </text>
    </comment>
    <comment ref="AC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11/03/21 due to Covid lockdown</t>
        </r>
      </text>
    </comment>
    <comment ref="AD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01/02/21 due to Covid lockdown</t>
        </r>
      </text>
    </comment>
    <comment ref="AE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08/03/21 due to Covid lockdown</t>
        </r>
      </text>
    </comment>
    <comment ref="AF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05/04/21 due to Covid lockdown</t>
        </r>
      </text>
    </comment>
    <comment ref="AH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17/05/21 due to Covid lockdown</t>
        </r>
      </text>
    </comment>
    <comment ref="AI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03/05/21 due to Covid lockdown</t>
        </r>
      </text>
    </comment>
    <comment ref="AJ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19/04/21 due to Covid lockdown</t>
        </r>
      </text>
    </comment>
    <comment ref="AK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25/01/21 due to Covid lockdown</t>
        </r>
      </text>
    </comment>
    <comment ref="AL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15/02/21 due to Covid lockdown</t>
        </r>
      </text>
    </comment>
    <comment ref="AM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18/01/21 due to Covid lockdown</t>
        </r>
      </text>
    </comment>
    <comment ref="AO2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22/02/21 due to Covid lockdown</t>
        </r>
      </text>
    </comment>
    <comment ref="AC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16/03/21 due to Covid lockdown</t>
        </r>
      </text>
    </comment>
    <comment ref="AD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20/04/21 due to Covid lockdown</t>
        </r>
      </text>
    </comment>
    <comment ref="AE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16/02/21 due to Covid lockdown</t>
        </r>
      </text>
    </comment>
    <comment ref="AF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04/05/21 due to Covid lockdown</t>
        </r>
      </text>
    </comment>
    <comment ref="AG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19/01/21 due to Covid lockdown</t>
        </r>
      </text>
    </comment>
    <comment ref="AH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02/03/21 due to Covid lockdown</t>
        </r>
      </text>
    </comment>
    <comment ref="AJ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11/05/21 due to Covid lockdown</t>
        </r>
      </text>
    </comment>
    <comment ref="AK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29/04/21 due to Covid lockdown</t>
        </r>
      </text>
    </comment>
    <comment ref="AL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26/01/21 due to Covid lockdown</t>
        </r>
      </text>
    </comment>
    <comment ref="AM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06/04/21 due to Covid lockdown</t>
        </r>
      </text>
    </comment>
    <comment ref="AN2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29/12/20 due to Covid lockdown</t>
        </r>
      </text>
    </comment>
    <comment ref="AD26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23/04/22 then moved back - rerranged for 07/05/22</t>
        </r>
      </text>
    </comment>
    <comment ref="K27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gate taken - free entry</t>
        </r>
      </text>
    </comment>
    <comment ref="AG27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19/09/22 for Queen Elizabeth II funeral - rearranged for 21/11/22</t>
        </r>
      </text>
    </comment>
    <comment ref="AD2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 rearranged for 27/03/23</t>
        </r>
      </text>
    </comment>
    <comment ref="AG27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08/11/22 - waterlogged - rearranged for 06/03/23</t>
        </r>
      </text>
    </comment>
    <comment ref="AC2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27/10/22 - rearranged for 13/04/23 then moved back - rearranged for 27/04/23 - p-p on 27/04/23 - waterlogged - rearranged for 11/05/23 but match never played</t>
        </r>
      </text>
    </comment>
    <comment ref="AE2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10/11/22 - rearranged for 15/12/22 - p-p on 15/12/22 - rearranged for 09/02/23</t>
        </r>
      </text>
    </comment>
    <comment ref="AH2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06/10/22 - rearranged for 17/11/22</t>
        </r>
      </text>
    </comment>
    <comment ref="AI27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20/10/22 to 29/09/22</t>
        </r>
      </text>
    </comment>
    <comment ref="AG2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02/02/23 then moved back to 23/02/23</t>
        </r>
      </text>
    </comment>
    <comment ref="AI28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12/01/23 - rearranged for 30/03/23 -  match never played as Tooting &amp; Mitcham United resigned from the League</t>
        </r>
      </text>
    </comment>
    <comment ref="AD2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19/09/22 for Queen Elizabeth II funeral - rearranged for 08/12/22 - p-p on 08/12/22 - rearranged for 16/01/23 - p-p on 16/01/23 - frozen - rearranged for 06/03/23</t>
        </r>
      </text>
    </comment>
    <comment ref="AH28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24/11/22 - rearranged for 27/02/23</t>
        </r>
      </text>
    </comment>
    <comment ref="AF2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23/01/23 then moved back - rearranged for 10/04/23 - then moved back - rearranged for 28/04/23</t>
        </r>
      </text>
    </comment>
    <comment ref="AI28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this match was scheduled for 10/10/22 at T&amp;M but was played that day at Faversham</t>
        </r>
      </text>
    </comment>
    <comment ref="AE2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05/09/22 - rearranged for 20/02/23</t>
        </r>
      </text>
    </comment>
    <comment ref="AG2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14/11/22 then moved back - rearranged for 13/03/23 - p-p on 13/03/23 - rearranged for 22/03/23 - p-p on 22/03/23 - rearranged for 19/04/23</t>
        </r>
      </text>
    </comment>
    <comment ref="AH28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09/01/23 - rearranged for 03/04/23 - p-p on 03/04/23 - match never played as Carshalton Athletic withdrew from the league in April</t>
        </r>
      </text>
    </comment>
    <comment ref="AC2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28/11/22 then moved back - rearranged for 27/02/23</t>
        </r>
      </text>
    </comment>
    <comment ref="AH28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19/09/22 for Queen Elizabeth II funeral - rearranged for 12/12/22 - p-p on 12/12/22 - frozen - rearranged for 27/03/23 - p-p on 27/03/23 - match never played as Carshalton Athletic withdrew from the league in April</t>
        </r>
      </text>
    </comment>
    <comment ref="AE2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22/11/22 - rearranged for 14/02/23</t>
        </r>
      </text>
    </comment>
    <comment ref="AI28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28/02/23 but match never played as Tooting &amp; Mitcham United resigned from the League</t>
        </r>
      </text>
    </comment>
    <comment ref="AE2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10/01/23 - rearranged for 28/03/23 - then moved back - rearranged for 14/04/23 - Friday fixture</t>
        </r>
      </text>
    </comment>
    <comment ref="AF28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07/02/23 - rearranged for 25/04/23</t>
        </r>
      </text>
    </comment>
    <comment ref="AF2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07/11/22 - waterlogged - rearranged for 19/12/22 - p-p on 19/12/22 - rearranged for 17/04/23 but never played as Carshalton Athletic withdrew from the league in April</t>
        </r>
      </text>
    </comment>
    <comment ref="AG28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17/10/22 but moved back and switched  to Margate - rearraanged for 20/03/23</t>
        </r>
      </text>
    </comment>
    <comment ref="AG2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20/02/23 - match never played as Carshalton Athletic withdrew from the league in April</t>
        </r>
      </text>
    </comment>
    <comment ref="AC2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13/02/23 but match never played as Tooting &amp; Mitcham United resigned from the League</t>
        </r>
      </text>
    </comment>
    <comment ref="AD2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07/12/22 then moved back to  12/12/22 - p-p on 12/12/22 - frozen - rearranged for 13/03/23 -  match never played as Tooting &amp; Mitcham United resigned from the League</t>
        </r>
      </text>
    </comment>
    <comment ref="AE2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06/02/23 -  match never rearranged as Tooting &amp; Mitcham United resigned from the League</t>
        </r>
      </text>
    </comment>
    <comment ref="AF2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21/11/22 - rearranged for 20/03/23 -  match never played as Tooting &amp; Mitcham United resigned from the League</t>
        </r>
      </text>
    </comment>
    <comment ref="AH2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 match never rearranged as Tooting &amp; Mitcham United resigned from the League</t>
        </r>
      </text>
    </comment>
    <comment ref="AC2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26/09/22 but moved back and East Grinstead Town hosted Tooting &amp; Mitcham United  instead - rearranged for 20/02/23 -  match never played as Tooting &amp; Mitcham United resigned from the League</t>
        </r>
      </text>
    </comment>
    <comment ref="AF2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16/01/23 - then moved back - rearranged for 24/04/23 -  match never played as Tooting &amp; Mitcham United resigned from the League</t>
        </r>
      </text>
    </comment>
    <comment ref="AG2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31/10/22 - rearranged for 30/01/23 - p-p on 30/01/23 -  match never rearranged as Tooting &amp; Mitcham United resigned from the League</t>
        </r>
      </text>
    </comment>
    <comment ref="AH29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24/10/22 - rearranged for 06/03/23 -  match never played as Tooting &amp; Mitcham United resigned from the League</t>
        </r>
      </text>
    </comment>
    <comment ref="AG2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26/10/22 but moved back and Brightlingsea Regent hosted Haringey Borough instead - rearranged for 26/10/22</t>
        </r>
      </text>
    </comment>
    <comment ref="AH29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09/11/22 - rearranged for 21/12/22 - p-p on 21/12/22 - rearranged for 01/02/23</t>
        </r>
      </text>
    </comment>
    <comment ref="R2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at half time on 05/04/23 due to a floodlight issue with Brentwood town 1-0 up at the time</t>
        </r>
      </text>
    </comment>
    <comment ref="AD2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11/01/23 - rearranged for 01/03/23</t>
        </r>
      </text>
    </comment>
    <comment ref="AH2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08/02/23 - rearranged for 08/03/23 - p-p on 08/03/23 - rearranged for 05/04/23 - match abandoned at half time on 05/04/23 due to a floodlight issue with Brentwood town 1-0 up at the time - rearranged for 03/05/23</t>
        </r>
      </text>
    </comment>
    <comment ref="FL29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abandoned match on 05/04/23</t>
        </r>
      </text>
    </comment>
    <comment ref="AC2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02/11/22 - rearranged for 01/12/22</t>
        </r>
      </text>
    </comment>
    <comment ref="AE2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16/11/22 - rearranged for 21/12/22  - p-p on 21/12/22 - rearranged for 15/03/23</t>
        </r>
      </text>
    </comment>
    <comment ref="AG2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07/12/22 to 26/10/22 then moved back and Brentwood Town hosted Haringey Borough and Brigghtlingsea Regent hosted Heybridge Swifts instead - rearranged for 07/12/22</t>
        </r>
      </text>
    </comment>
    <comment ref="AH2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26/10/22 but moved back and Brightlingsea Regent hosted Haringey Borough instead - rearranged for 26/10/22</t>
        </r>
      </text>
    </comment>
    <comment ref="AJ29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21/09/22 but never played as Potters Bar Town resigned from the league before starting</t>
        </r>
      </text>
    </comment>
    <comment ref="AG29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08/02/23 - rearranged for 29/03/23 - then moved back - rearranged for 19/04/23</t>
        </r>
      </text>
    </comment>
    <comment ref="AC2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21/11/22 - rearranged for 16/01/23 - p-p on 16/01/23 - rearranged for 27/02/23</t>
        </r>
      </text>
    </comment>
    <comment ref="AG2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19/09/22 but moved back - rearranged for 12/12/22 - p-p on 12/12/22 - frozen - rearranged for 06/03/23</t>
        </r>
      </text>
    </comment>
    <comment ref="AH2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05/12/22 - rearranged for 20/02/23 then brought forward to 23/01/23 - p-p on 23/01/23 - frozen -  rearranged for 20/02/23</t>
        </r>
      </text>
    </comment>
    <comment ref="AI29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05/09/22 - but never rearranged as Bowers &amp; Pitsea resigned from the league before starting</t>
        </r>
      </text>
    </comment>
    <comment ref="AC2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20/03/23 - rearranged for 20/04/23</t>
        </r>
      </text>
    </comment>
    <comment ref="AD2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30/01/23 - rearranged for </t>
        </r>
      </text>
    </comment>
    <comment ref="AH29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26/09/22 but moved back - rearranged for 12/12/22 - p-p on 12/12/22 - frozen - rearranged for 27/02/23 - p-p on 27/02/23 - rearranged for 17/04/23 then moved back seven days to 24/04/23</t>
        </r>
      </text>
    </comment>
    <comment ref="AH29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27/03/23 then moved back - rearranged for 24/04/23 then brought forward seven days to 17/04/23 - p-p on 17/04/23 - rearranged for 27/04/23 - p-p on 27/04/23 - waterlogged - match never played</t>
        </r>
      </text>
    </comment>
    <comment ref="AD30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23/01/23 - frozen -  rearranged for 20/03/23</t>
        </r>
      </text>
    </comment>
    <comment ref="AH3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10/10/22 - rearranged for 31/10/22</t>
        </r>
      </text>
    </comment>
    <comment ref="AI3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14/09/22 but never played as Bowers &amp; Pitsea resigned from the league before starting</t>
        </r>
      </text>
    </comment>
    <comment ref="AF30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20/09/22  but never played as Bowers &amp; Pitsea resigned from the league before starting</t>
        </r>
      </text>
    </comment>
    <comment ref="AF3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08/09/22  but never played as Potters Bar Town resigned from the league before starting</t>
        </r>
      </text>
    </comment>
    <comment ref="AG30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15/09/22  but never played as Potters Bar Town resigned from the league before starting</t>
        </r>
      </text>
    </comment>
    <comment ref="K30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gate taken - free entry</t>
        </r>
      </text>
    </comment>
  </commentList>
</comments>
</file>

<file path=xl/sharedStrings.xml><?xml version="1.0" encoding="utf-8"?>
<sst xmlns="http://schemas.openxmlformats.org/spreadsheetml/2006/main" count="6280" uniqueCount="554">
  <si>
    <t>Playoff F</t>
  </si>
  <si>
    <t>Playoff SF</t>
  </si>
  <si>
    <t>24/2</t>
  </si>
  <si>
    <t>3/2</t>
  </si>
  <si>
    <t>18/11</t>
  </si>
  <si>
    <t>9/12</t>
  </si>
  <si>
    <t>13/1</t>
  </si>
  <si>
    <t>20/1</t>
  </si>
  <si>
    <t>17/2</t>
  </si>
  <si>
    <t>4/11</t>
  </si>
  <si>
    <t>2/12</t>
  </si>
  <si>
    <t>9/11</t>
  </si>
  <si>
    <t>28/9</t>
  </si>
  <si>
    <t>6-1</t>
  </si>
  <si>
    <t>11/2</t>
  </si>
  <si>
    <t>15/10</t>
  </si>
  <si>
    <t>2-1</t>
  </si>
  <si>
    <t>3/3</t>
  </si>
  <si>
    <t>30/9</t>
  </si>
  <si>
    <t>31/3</t>
  </si>
  <si>
    <t>14/10</t>
  </si>
  <si>
    <t>2-2</t>
  </si>
  <si>
    <t>7-1</t>
  </si>
  <si>
    <t>28/10</t>
  </si>
  <si>
    <t>17/12</t>
  </si>
  <si>
    <t>23/11</t>
  </si>
  <si>
    <t>7/12</t>
  </si>
  <si>
    <t>15/3</t>
  </si>
  <si>
    <t>3-0</t>
  </si>
  <si>
    <t>25/1</t>
  </si>
  <si>
    <t>12/10</t>
  </si>
  <si>
    <t>26/10</t>
  </si>
  <si>
    <t>14/12</t>
  </si>
  <si>
    <t>6-0</t>
  </si>
  <si>
    <t>8-2</t>
  </si>
  <si>
    <t>1-2</t>
  </si>
  <si>
    <t>Pts</t>
  </si>
  <si>
    <t>A</t>
  </si>
  <si>
    <t>F</t>
  </si>
  <si>
    <t>L</t>
  </si>
  <si>
    <t>D</t>
  </si>
  <si>
    <t>W</t>
  </si>
  <si>
    <t>Pld</t>
  </si>
  <si>
    <t>GD</t>
  </si>
  <si>
    <t>AL</t>
  </si>
  <si>
    <t>AD</t>
  </si>
  <si>
    <t>AW</t>
  </si>
  <si>
    <t>HL</t>
  </si>
  <si>
    <t>HD</t>
  </si>
  <si>
    <t>HW</t>
  </si>
  <si>
    <t>Team</t>
  </si>
  <si>
    <t>Pos</t>
  </si>
  <si>
    <t>3-2</t>
  </si>
  <si>
    <t>Ramsgate</t>
  </si>
  <si>
    <t>South Park</t>
  </si>
  <si>
    <t>1-1</t>
  </si>
  <si>
    <t>East Grinstead Town</t>
  </si>
  <si>
    <t>Maidstone United</t>
  </si>
  <si>
    <t>29/9</t>
  </si>
  <si>
    <t>27/10</t>
  </si>
  <si>
    <t>7-0</t>
  </si>
  <si>
    <t>1/10</t>
  </si>
  <si>
    <t>4-1</t>
  </si>
  <si>
    <t>19/10</t>
  </si>
  <si>
    <t>4-3</t>
  </si>
  <si>
    <t>SP</t>
  </si>
  <si>
    <t>Ram</t>
  </si>
  <si>
    <t>Mst</t>
  </si>
  <si>
    <t>EGT</t>
  </si>
  <si>
    <t>Worthing</t>
  </si>
  <si>
    <t>Burgess Hill Town</t>
  </si>
  <si>
    <t>29/3</t>
  </si>
  <si>
    <t>Horsham</t>
  </si>
  <si>
    <t>Three Bridges</t>
  </si>
  <si>
    <t>2/11</t>
  </si>
  <si>
    <t>3-3</t>
  </si>
  <si>
    <t>Hastings United</t>
  </si>
  <si>
    <t>Shoreham</t>
  </si>
  <si>
    <t>8/4</t>
  </si>
  <si>
    <t>0-2</t>
  </si>
  <si>
    <t>Lewes</t>
  </si>
  <si>
    <t>29/4</t>
  </si>
  <si>
    <t>15/4</t>
  </si>
  <si>
    <t>2-3</t>
  </si>
  <si>
    <t>16/3</t>
  </si>
  <si>
    <t>22/12</t>
  </si>
  <si>
    <t>4-5</t>
  </si>
  <si>
    <t>1-4</t>
  </si>
  <si>
    <t>0-5</t>
  </si>
  <si>
    <t>Wor</t>
  </si>
  <si>
    <t>TB</t>
  </si>
  <si>
    <t>Sho</t>
  </si>
  <si>
    <t>Lew</t>
  </si>
  <si>
    <t>Hor</t>
  </si>
  <si>
    <t>Has</t>
  </si>
  <si>
    <t>BH</t>
  </si>
  <si>
    <t>South Division</t>
  </si>
  <si>
    <t>29/10</t>
  </si>
  <si>
    <t>1-0</t>
  </si>
  <si>
    <t>1-5</t>
  </si>
  <si>
    <t>Whyteleafe</t>
  </si>
  <si>
    <t>8-1</t>
  </si>
  <si>
    <t>2-0</t>
  </si>
  <si>
    <t>8-0</t>
  </si>
  <si>
    <t>Leatherhead</t>
  </si>
  <si>
    <t>26/4</t>
  </si>
  <si>
    <t>0-3</t>
  </si>
  <si>
    <t>20/4</t>
  </si>
  <si>
    <t>Carshalton Athletic</t>
  </si>
  <si>
    <t>2-4</t>
  </si>
  <si>
    <t>30/10</t>
  </si>
  <si>
    <t>0-4</t>
  </si>
  <si>
    <t>Why</t>
  </si>
  <si>
    <t>Lea</t>
  </si>
  <si>
    <t>Car</t>
  </si>
  <si>
    <t>Central Division</t>
  </si>
  <si>
    <t>2020/21</t>
  </si>
  <si>
    <t>12/2</t>
  </si>
  <si>
    <t>28/8</t>
  </si>
  <si>
    <t>4/12</t>
  </si>
  <si>
    <t>0-1</t>
  </si>
  <si>
    <t>7/10</t>
  </si>
  <si>
    <t>9/3</t>
  </si>
  <si>
    <t>6-2</t>
  </si>
  <si>
    <t>5-3</t>
  </si>
  <si>
    <t>23/9</t>
  </si>
  <si>
    <t>8/1</t>
  </si>
  <si>
    <t>0-6</t>
  </si>
  <si>
    <t>1-8</t>
  </si>
  <si>
    <t>10/10</t>
  </si>
  <si>
    <t>6/2</t>
  </si>
  <si>
    <t>23/1</t>
  </si>
  <si>
    <t>5/12</t>
  </si>
  <si>
    <t>12/3</t>
  </si>
  <si>
    <t>29/8</t>
  </si>
  <si>
    <t>1-3</t>
  </si>
  <si>
    <t>11/12</t>
  </si>
  <si>
    <t>19/2</t>
  </si>
  <si>
    <t>25/9</t>
  </si>
  <si>
    <t>4/3</t>
  </si>
  <si>
    <t>11/3</t>
  </si>
  <si>
    <t>5/2</t>
  </si>
  <si>
    <t>29/1</t>
  </si>
  <si>
    <t>3-1</t>
  </si>
  <si>
    <t>7/11</t>
  </si>
  <si>
    <t>4-2</t>
  </si>
  <si>
    <t>10/2</t>
  </si>
  <si>
    <t>5-0</t>
  </si>
  <si>
    <t>1-6</t>
  </si>
  <si>
    <t>2/3</t>
  </si>
  <si>
    <t>25/11</t>
  </si>
  <si>
    <t>3-5</t>
  </si>
  <si>
    <t>4-0</t>
  </si>
  <si>
    <t>21/10</t>
  </si>
  <si>
    <t>CONFIRMED</t>
  </si>
  <si>
    <t>13/11</t>
  </si>
  <si>
    <t>27/11</t>
  </si>
  <si>
    <t>22/1</t>
  </si>
  <si>
    <t>9/10</t>
  </si>
  <si>
    <t>18/12</t>
  </si>
  <si>
    <t>5-1</t>
  </si>
  <si>
    <t>0-0</t>
  </si>
  <si>
    <t>VCD Athletic</t>
  </si>
  <si>
    <t>30/8</t>
  </si>
  <si>
    <t>11/11</t>
  </si>
  <si>
    <t>3-4</t>
  </si>
  <si>
    <t>7/2</t>
  </si>
  <si>
    <t>26/9</t>
  </si>
  <si>
    <t>30/1</t>
  </si>
  <si>
    <t>24/9</t>
  </si>
  <si>
    <t>14/4</t>
  </si>
  <si>
    <t>26/11</t>
  </si>
  <si>
    <t>4/2</t>
  </si>
  <si>
    <t>10/3</t>
  </si>
  <si>
    <t>28/1</t>
  </si>
  <si>
    <t>Ashford United</t>
  </si>
  <si>
    <t>27/1</t>
  </si>
  <si>
    <t>6/1</t>
  </si>
  <si>
    <t>10/12</t>
  </si>
  <si>
    <t>19/11</t>
  </si>
  <si>
    <t>8/10</t>
  </si>
  <si>
    <t>18/2</t>
  </si>
  <si>
    <t>21/1</t>
  </si>
  <si>
    <t>5-2</t>
  </si>
  <si>
    <t>27/8</t>
  </si>
  <si>
    <t>25/2</t>
  </si>
  <si>
    <t>VCD</t>
  </si>
  <si>
    <t>AsU</t>
  </si>
  <si>
    <t>19/12</t>
  </si>
  <si>
    <t>3/12</t>
  </si>
  <si>
    <t>9/1</t>
  </si>
  <si>
    <t>28/11</t>
  </si>
  <si>
    <t>9-0</t>
  </si>
  <si>
    <t>28/2</t>
  </si>
  <si>
    <t>12/11</t>
  </si>
  <si>
    <t>2-5</t>
  </si>
  <si>
    <t>Tooting &amp; Mitcham United</t>
  </si>
  <si>
    <t>23/10</t>
  </si>
  <si>
    <t>5-4</t>
  </si>
  <si>
    <t>13/12</t>
  </si>
  <si>
    <t>20/2</t>
  </si>
  <si>
    <t>12/12</t>
  </si>
  <si>
    <t>5/3</t>
  </si>
  <si>
    <t>23/3</t>
  </si>
  <si>
    <t>16/12</t>
  </si>
  <si>
    <t>T&amp;M</t>
  </si>
  <si>
    <t>2019/20</t>
  </si>
  <si>
    <t>22/10</t>
  </si>
  <si>
    <t>10/9</t>
  </si>
  <si>
    <t>20/8</t>
  </si>
  <si>
    <t>0-7</t>
  </si>
  <si>
    <t>21/11</t>
  </si>
  <si>
    <t>17/10</t>
  </si>
  <si>
    <t>10/4</t>
  </si>
  <si>
    <t>12/9</t>
  </si>
  <si>
    <t>1/4</t>
  </si>
  <si>
    <t>25/3</t>
  </si>
  <si>
    <t>7/1</t>
  </si>
  <si>
    <t>21/2</t>
  </si>
  <si>
    <t>23/8</t>
  </si>
  <si>
    <t>3/4</t>
  </si>
  <si>
    <t>21/3</t>
  </si>
  <si>
    <t>6/12</t>
  </si>
  <si>
    <t>17/4</t>
  </si>
  <si>
    <t>24/4</t>
  </si>
  <si>
    <t>22/4</t>
  </si>
  <si>
    <t>8/11</t>
  </si>
  <si>
    <t>18/4</t>
  </si>
  <si>
    <t>25/10</t>
  </si>
  <si>
    <t>11/10</t>
  </si>
  <si>
    <t>10/1</t>
  </si>
  <si>
    <t>22/11</t>
  </si>
  <si>
    <t>17/1</t>
  </si>
  <si>
    <t>16/1</t>
  </si>
  <si>
    <t>24/10</t>
  </si>
  <si>
    <t>27/2</t>
  </si>
  <si>
    <t>22/8</t>
  </si>
  <si>
    <t>27/3</t>
  </si>
  <si>
    <t>1-7</t>
  </si>
  <si>
    <t>13/2</t>
  </si>
  <si>
    <t>20/3</t>
  </si>
  <si>
    <t>7/3</t>
  </si>
  <si>
    <t>28/3</t>
  </si>
  <si>
    <t>13/9</t>
  </si>
  <si>
    <t>1/11</t>
  </si>
  <si>
    <t>5-5</t>
  </si>
  <si>
    <t>13/3</t>
  </si>
  <si>
    <t>18/3</t>
  </si>
  <si>
    <t>H</t>
  </si>
  <si>
    <t>31/10</t>
  </si>
  <si>
    <t>6/3</t>
  </si>
  <si>
    <t>23/4</t>
  </si>
  <si>
    <t>15/1</t>
  </si>
  <si>
    <t>4-4</t>
  </si>
  <si>
    <t>24/8</t>
  </si>
  <si>
    <t>8/2</t>
  </si>
  <si>
    <t>1/2</t>
  </si>
  <si>
    <t>22/2</t>
  </si>
  <si>
    <t>25/4</t>
  </si>
  <si>
    <t>11/4</t>
  </si>
  <si>
    <t>26/3</t>
  </si>
  <si>
    <t>16/4</t>
  </si>
  <si>
    <t>21/8</t>
  </si>
  <si>
    <t>20/11</t>
  </si>
  <si>
    <t>17/9</t>
  </si>
  <si>
    <t>2-7</t>
  </si>
  <si>
    <t>14/3</t>
  </si>
  <si>
    <t>4/4</t>
  </si>
  <si>
    <t>10-2</t>
  </si>
  <si>
    <t>19/3</t>
  </si>
  <si>
    <t>14/1</t>
  </si>
  <si>
    <t>11/1</t>
  </si>
  <si>
    <t>14/2</t>
  </si>
  <si>
    <t>6/9</t>
  </si>
  <si>
    <t>26/2</t>
  </si>
  <si>
    <t>11/9</t>
  </si>
  <si>
    <t>9-2</t>
  </si>
  <si>
    <t>29/11</t>
  </si>
  <si>
    <t>15/11</t>
  </si>
  <si>
    <t>2/4</t>
  </si>
  <si>
    <t>19/4</t>
  </si>
  <si>
    <t>2018/19</t>
  </si>
  <si>
    <t>2/5</t>
  </si>
  <si>
    <t>28/4</t>
  </si>
  <si>
    <t>10/5</t>
  </si>
  <si>
    <t>3/5</t>
  </si>
  <si>
    <t>5/4</t>
  </si>
  <si>
    <t>14/9</t>
  </si>
  <si>
    <t>31/8</t>
  </si>
  <si>
    <t>30/11</t>
  </si>
  <si>
    <t>22/3</t>
  </si>
  <si>
    <t>20/12</t>
  </si>
  <si>
    <t>31/1</t>
  </si>
  <si>
    <t>8/5</t>
  </si>
  <si>
    <t>27/9</t>
  </si>
  <si>
    <t>7-2</t>
  </si>
  <si>
    <t>9/4</t>
  </si>
  <si>
    <t>6/11</t>
  </si>
  <si>
    <t>1/5</t>
  </si>
  <si>
    <t>12/4</t>
  </si>
  <si>
    <t>27/4</t>
  </si>
  <si>
    <t>14/11</t>
  </si>
  <si>
    <t>6-3</t>
  </si>
  <si>
    <t>6/5</t>
  </si>
  <si>
    <t>16/10</t>
  </si>
  <si>
    <t>7/9</t>
  </si>
  <si>
    <t>21/12</t>
  </si>
  <si>
    <t>6/4</t>
  </si>
  <si>
    <t>18/9</t>
  </si>
  <si>
    <t>2-6</t>
  </si>
  <si>
    <t>8/3</t>
  </si>
  <si>
    <t>30/4</t>
  </si>
  <si>
    <t>10-0</t>
  </si>
  <si>
    <t>26/1</t>
  </si>
  <si>
    <t>2017/18</t>
  </si>
  <si>
    <t>4/1</t>
  </si>
  <si>
    <t>1/3</t>
  </si>
  <si>
    <t>24/11</t>
  </si>
  <si>
    <t>15/12</t>
  </si>
  <si>
    <t>13/10</t>
  </si>
  <si>
    <t>25/8</t>
  </si>
  <si>
    <t>13/4</t>
  </si>
  <si>
    <t>18/1</t>
  </si>
  <si>
    <t>6-4</t>
  </si>
  <si>
    <t>15/2</t>
  </si>
  <si>
    <t>30/3</t>
  </si>
  <si>
    <t>3-6</t>
  </si>
  <si>
    <t>2016/17</t>
  </si>
  <si>
    <t>15/9</t>
  </si>
  <si>
    <t>1/9</t>
  </si>
  <si>
    <t>17/11</t>
  </si>
  <si>
    <t>16/2</t>
  </si>
  <si>
    <t>2/1</t>
  </si>
  <si>
    <t>8/9</t>
  </si>
  <si>
    <t>2-9</t>
  </si>
  <si>
    <t>Merstham</t>
  </si>
  <si>
    <t>19/1</t>
  </si>
  <si>
    <t>23/2</t>
  </si>
  <si>
    <t>8/12</t>
  </si>
  <si>
    <t>9-1</t>
  </si>
  <si>
    <t>Greenwich Borough</t>
  </si>
  <si>
    <t>2/2</t>
  </si>
  <si>
    <t>20/10</t>
  </si>
  <si>
    <t>9/2</t>
  </si>
  <si>
    <t>5/1</t>
  </si>
  <si>
    <t>GB</t>
  </si>
  <si>
    <t>Molesey</t>
  </si>
  <si>
    <t>3/11</t>
  </si>
  <si>
    <t>16/11</t>
  </si>
  <si>
    <t>19/9</t>
  </si>
  <si>
    <t>5/9</t>
  </si>
  <si>
    <t>24/3</t>
  </si>
  <si>
    <t>7/4</t>
  </si>
  <si>
    <t>2/9</t>
  </si>
  <si>
    <t>3/9</t>
  </si>
  <si>
    <t>17/3</t>
  </si>
  <si>
    <t>26/8</t>
  </si>
  <si>
    <t>21/4</t>
  </si>
  <si>
    <t>29/2</t>
  </si>
  <si>
    <t>9/9</t>
  </si>
  <si>
    <t>2015/16</t>
  </si>
  <si>
    <t>11-0</t>
  </si>
  <si>
    <t>1/12</t>
  </si>
  <si>
    <t>Thamesmead Town</t>
  </si>
  <si>
    <t>5/11</t>
  </si>
  <si>
    <t>Tham</t>
  </si>
  <si>
    <t>Wingate &amp; Finchley</t>
  </si>
  <si>
    <t>W&amp;F</t>
  </si>
  <si>
    <t>2014/15</t>
  </si>
  <si>
    <t>10/11</t>
  </si>
  <si>
    <t>4/9</t>
  </si>
  <si>
    <t>16/9</t>
  </si>
  <si>
    <t>4-7</t>
  </si>
  <si>
    <t>7-3</t>
  </si>
  <si>
    <t>Crawley Down Gatwick</t>
  </si>
  <si>
    <t>5/5</t>
  </si>
  <si>
    <t>CDG</t>
  </si>
  <si>
    <t>SF</t>
  </si>
  <si>
    <t>3/10</t>
  </si>
  <si>
    <t>24+</t>
  </si>
  <si>
    <t>2013/14</t>
  </si>
  <si>
    <t>2/10</t>
  </si>
  <si>
    <t>Faversham Town</t>
  </si>
  <si>
    <t>Chatham Town</t>
  </si>
  <si>
    <t>Fav</t>
  </si>
  <si>
    <t>Chat</t>
  </si>
  <si>
    <t>20/9</t>
  </si>
  <si>
    <t>24/1</t>
  </si>
  <si>
    <t>4/10</t>
  </si>
  <si>
    <t>9/5</t>
  </si>
  <si>
    <t>6/10</t>
  </si>
  <si>
    <t>5/10</t>
  </si>
  <si>
    <t>21/9</t>
  </si>
  <si>
    <t>Whitstable Town</t>
  </si>
  <si>
    <t>Sittingbourne</t>
  </si>
  <si>
    <t>Herne Bay</t>
  </si>
  <si>
    <t>Whit</t>
  </si>
  <si>
    <t>Sitt</t>
  </si>
  <si>
    <t>Mers</t>
  </si>
  <si>
    <t>HB</t>
  </si>
  <si>
    <t>U21 South Division</t>
  </si>
  <si>
    <t>Tilbury</t>
  </si>
  <si>
    <t>Cheshunt</t>
  </si>
  <si>
    <t>Harlow Town</t>
  </si>
  <si>
    <t>Great Wakering Rovers</t>
  </si>
  <si>
    <t>Enfield Town</t>
  </si>
  <si>
    <t>Brentwood Town</t>
  </si>
  <si>
    <t>Billericay Town</t>
  </si>
  <si>
    <t>AFC Hornchurch</t>
  </si>
  <si>
    <t>Til</t>
  </si>
  <si>
    <t>Harl</t>
  </si>
  <si>
    <t>GWR</t>
  </si>
  <si>
    <t>Enf</t>
  </si>
  <si>
    <t>Ches</t>
  </si>
  <si>
    <t>Bre</t>
  </si>
  <si>
    <t>Bill</t>
  </si>
  <si>
    <t>AFCH</t>
  </si>
  <si>
    <t>U21 North Division</t>
  </si>
  <si>
    <t>22/9</t>
  </si>
  <si>
    <t>9/26j</t>
  </si>
  <si>
    <t>Burnham Ramblers</t>
  </si>
  <si>
    <t>Ware</t>
  </si>
  <si>
    <t>Barkingside</t>
  </si>
  <si>
    <t>Waltham Abbey</t>
  </si>
  <si>
    <t>Heybridge Swifts</t>
  </si>
  <si>
    <t>Grays Athletic</t>
  </si>
  <si>
    <t>WA</t>
  </si>
  <si>
    <t>Hey</t>
  </si>
  <si>
    <t>Gray</t>
  </si>
  <si>
    <t>BR</t>
  </si>
  <si>
    <t>Bsi</t>
  </si>
  <si>
    <t>North Division</t>
  </si>
  <si>
    <t>17+</t>
  </si>
  <si>
    <t>Margate</t>
  </si>
  <si>
    <t>Mar</t>
  </si>
  <si>
    <t>Needham Market</t>
  </si>
  <si>
    <t>Waltham Forest</t>
  </si>
  <si>
    <t>6-6</t>
  </si>
  <si>
    <t>Leiston</t>
  </si>
  <si>
    <t>17-1</t>
  </si>
  <si>
    <t>NM</t>
  </si>
  <si>
    <t>WF</t>
  </si>
  <si>
    <t>Lei</t>
  </si>
  <si>
    <t>Once grid is confirmed, all colours are removed for that table</t>
  </si>
  <si>
    <t>Gold - see comment</t>
  </si>
  <si>
    <t>x = something else</t>
  </si>
  <si>
    <t>a = 10</t>
  </si>
  <si>
    <t>+ = 3</t>
  </si>
  <si>
    <t>* = 2</t>
  </si>
  <si>
    <t>^ = 1</t>
  </si>
  <si>
    <t>Points Deducted</t>
  </si>
  <si>
    <t>League Grids - attendances</t>
  </si>
  <si>
    <t>Missing Results Tally</t>
  </si>
  <si>
    <t>Official League Table look up</t>
  </si>
  <si>
    <t>Calculated figures from result grid entries</t>
  </si>
  <si>
    <t>League Grids - dates</t>
  </si>
  <si>
    <t>League Grids - results</t>
  </si>
  <si>
    <t>Played @ Church Road, Whyteleafe FC</t>
  </si>
  <si>
    <t>No Development League Cup</t>
  </si>
  <si>
    <t>Att</t>
  </si>
  <si>
    <t>Isthmian Development League Cups</t>
  </si>
  <si>
    <t>3-5 penalties</t>
  </si>
  <si>
    <t>AFC Sudbury</t>
  </si>
  <si>
    <t>Witham Town</t>
  </si>
  <si>
    <t>Haringey Borough</t>
  </si>
  <si>
    <t>Brightlingsea Regent</t>
  </si>
  <si>
    <t>Cray Wanderers</t>
  </si>
  <si>
    <t>6+</t>
  </si>
  <si>
    <t>50+</t>
  </si>
  <si>
    <t>42+</t>
  </si>
  <si>
    <t>3/1</t>
  </si>
  <si>
    <t>AFCS</t>
  </si>
  <si>
    <t>Bri</t>
  </si>
  <si>
    <t>Cray</t>
  </si>
  <si>
    <t>Wit</t>
  </si>
  <si>
    <t>3-10</t>
  </si>
  <si>
    <t>@ Aveley FC</t>
  </si>
  <si>
    <t>@ Harlow Town FC</t>
  </si>
  <si>
    <t>Barking</t>
  </si>
  <si>
    <t>16x</t>
  </si>
  <si>
    <t>x = 9 points deducted</t>
  </si>
  <si>
    <t>25^</t>
  </si>
  <si>
    <t>19+</t>
  </si>
  <si>
    <t>Mol</t>
  </si>
  <si>
    <t>Bar</t>
  </si>
  <si>
    <t>AU</t>
  </si>
  <si>
    <t>13-1</t>
  </si>
  <si>
    <t>2-8</t>
  </si>
  <si>
    <t>18/10</t>
  </si>
  <si>
    <t>Group 2</t>
  </si>
  <si>
    <t>Group 1</t>
  </si>
  <si>
    <t>Group 4</t>
  </si>
  <si>
    <t>Group 3</t>
  </si>
  <si>
    <t>14/5</t>
  </si>
  <si>
    <t>Played @ Parkside, Aveley FC</t>
  </si>
  <si>
    <t>Isthmian Development League Cup - (Optional entry - 11 entered)</t>
  </si>
  <si>
    <t>Isthmian Development League Cup - (Optional entry - 16 entered)</t>
  </si>
  <si>
    <t>East Grintead Town</t>
  </si>
  <si>
    <t>Bowers &amp; Pitsea</t>
  </si>
  <si>
    <t>Bury Town</t>
  </si>
  <si>
    <t>Bishop's Stortford</t>
  </si>
  <si>
    <t>Hertford Town</t>
  </si>
  <si>
    <t>14+</t>
  </si>
  <si>
    <t>40x</t>
  </si>
  <si>
    <t>x = 4 points deducted</t>
  </si>
  <si>
    <t>BS</t>
  </si>
  <si>
    <t>B&amp;P</t>
  </si>
  <si>
    <t>Bury</t>
  </si>
  <si>
    <t>Hert</t>
  </si>
  <si>
    <t>1-12</t>
  </si>
  <si>
    <t>8-6</t>
  </si>
  <si>
    <t>Aveley</t>
  </si>
  <si>
    <t>Cray Valley PM</t>
  </si>
  <si>
    <t>Phoenix Sports</t>
  </si>
  <si>
    <t>Ave</t>
  </si>
  <si>
    <t>CV</t>
  </si>
  <si>
    <t>Phoe</t>
  </si>
  <si>
    <t>0-11</t>
  </si>
  <si>
    <t>15-1</t>
  </si>
  <si>
    <t>Official League table contained four draws for Bury Town but these matches were not played due to Covid - They were against Aveley, Cray Valley, Hertford Town and Witham Town - Table has been amended</t>
  </si>
  <si>
    <t>No Play off this year - due to Covid</t>
  </si>
  <si>
    <t>Potters Bar Town</t>
  </si>
  <si>
    <t>PBT</t>
  </si>
  <si>
    <t>Season suspended in March 2020</t>
  </si>
  <si>
    <t>Season suspended in Sept 2020</t>
  </si>
  <si>
    <t>2021/22</t>
  </si>
  <si>
    <t>3-8</t>
  </si>
  <si>
    <t>GA</t>
  </si>
  <si>
    <t>Bark</t>
  </si>
  <si>
    <t>12/1</t>
  </si>
  <si>
    <t>It's possible a Bury v Barking match ought to have taken place at Barking but didn't</t>
  </si>
  <si>
    <t>It's possible a Heybridge Swifts v Tilbury match ought to have taken place at Tilbury but didn't</t>
  </si>
  <si>
    <t>Isthmian Development League Tables</t>
  </si>
  <si>
    <t>7/5</t>
  </si>
  <si>
    <t>2-2+</t>
  </si>
  <si>
    <t>2022/23</t>
  </si>
  <si>
    <t>Felixstowe &amp; Walton United</t>
  </si>
  <si>
    <t>Bur</t>
  </si>
  <si>
    <t>F&amp;W</t>
  </si>
  <si>
    <t>teams play each other three times it appears</t>
  </si>
  <si>
    <t>Bowers &amp; Pitsea resigned before playing</t>
  </si>
  <si>
    <t>Potters Bar Town resigned before playing</t>
  </si>
  <si>
    <t>Hari</t>
  </si>
  <si>
    <t>Needham Market withdrew</t>
  </si>
  <si>
    <t>Grays Athletic, Hastings United, Maidstone United, Ware did not enter</t>
  </si>
  <si>
    <t>Corrected</t>
  </si>
  <si>
    <t>On 01/03/2016 Billericay Town beat AFC Hornchurch 3-1 and whilst the win was recorded correctly, the League table reflected a goal difference of 6-2 in Billericay's favour and the table was never amended. Until now.</t>
  </si>
  <si>
    <t>Billericay Town withdrew</t>
  </si>
  <si>
    <t>Hastings won on away goals</t>
  </si>
  <si>
    <t>Tooting &amp; Mitcham United resigned in January</t>
  </si>
  <si>
    <t>Final</t>
  </si>
  <si>
    <t>Carshalton Athletic resigned in April</t>
  </si>
  <si>
    <t>3-3+</t>
  </si>
  <si>
    <t>2-4p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</si>
</sst>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22"/>
      <color indexed="10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Calibri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0" fontId="2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1" fillId="12" borderId="0" applyNumberFormat="0" applyBorder="0" applyAlignment="0" applyProtection="0"/>
    <xf numFmtId="0" fontId="22" fillId="29" borderId="16" applyNumberFormat="0" applyAlignment="0" applyProtection="0"/>
    <xf numFmtId="0" fontId="23" fillId="30" borderId="17" applyNumberFormat="0" applyAlignment="0" applyProtection="0"/>
    <xf numFmtId="0" fontId="24" fillId="0" borderId="0" applyNumberFormat="0" applyFill="0" applyBorder="0" applyAlignment="0" applyProtection="0"/>
    <xf numFmtId="0" fontId="25" fillId="13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16" borderId="16" applyNumberFormat="0" applyAlignment="0" applyProtection="0"/>
    <xf numFmtId="0" fontId="30" fillId="0" borderId="21" applyNumberFormat="0" applyFill="0" applyAlignment="0" applyProtection="0"/>
    <xf numFmtId="0" fontId="31" fillId="31" borderId="0" applyNumberFormat="0" applyBorder="0" applyAlignment="0" applyProtection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 applyBorder="0"/>
    <xf numFmtId="0" fontId="1" fillId="0" borderId="0"/>
    <xf numFmtId="0" fontId="2" fillId="0" borderId="0"/>
    <xf numFmtId="0" fontId="2" fillId="32" borderId="22" applyNumberFormat="0" applyFont="0" applyAlignment="0" applyProtection="0"/>
    <xf numFmtId="0" fontId="33" fillId="29" borderId="23" applyNumberFormat="0" applyAlignment="0" applyProtection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4" applyNumberFormat="0" applyFill="0" applyAlignment="0" applyProtection="0"/>
    <xf numFmtId="0" fontId="37" fillId="0" borderId="0" applyNumberFormat="0" applyFill="0" applyBorder="0" applyAlignment="0" applyProtection="0"/>
  </cellStyleXfs>
  <cellXfs count="340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0" borderId="0" xfId="1" applyFont="1" applyAlignment="1">
      <alignment horizontal="right"/>
    </xf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1" fontId="6" fillId="0" borderId="0" xfId="1" applyNumberFormat="1" applyFont="1"/>
    <xf numFmtId="1" fontId="6" fillId="0" borderId="0" xfId="1" applyNumberFormat="1" applyFont="1" applyAlignment="1">
      <alignment vertical="center"/>
    </xf>
    <xf numFmtId="0" fontId="6" fillId="0" borderId="0" xfId="1" applyFont="1" applyAlignment="1">
      <alignment horizontal="right"/>
    </xf>
    <xf numFmtId="0" fontId="6" fillId="0" borderId="0" xfId="1" applyFont="1" applyFill="1" applyBorder="1"/>
    <xf numFmtId="0" fontId="6" fillId="0" borderId="0" xfId="1" applyFont="1" applyAlignment="1">
      <alignment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1" fontId="6" fillId="0" borderId="0" xfId="1" quotePrefix="1" applyNumberFormat="1" applyFont="1" applyAlignment="1">
      <alignment vertical="center"/>
    </xf>
    <xf numFmtId="1" fontId="6" fillId="3" borderId="1" xfId="1" applyNumberFormat="1" applyFont="1" applyFill="1" applyBorder="1" applyAlignment="1">
      <alignment horizontal="center" vertical="center"/>
    </xf>
    <xf numFmtId="1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49" fontId="6" fillId="3" borderId="1" xfId="1" applyNumberFormat="1" applyFont="1" applyFill="1" applyBorder="1" applyAlignment="1">
      <alignment horizontal="center" vertical="center"/>
    </xf>
    <xf numFmtId="0" fontId="8" fillId="0" borderId="0" xfId="1" applyFont="1"/>
    <xf numFmtId="49" fontId="6" fillId="3" borderId="2" xfId="1" applyNumberFormat="1" applyFont="1" applyFill="1" applyBorder="1" applyAlignment="1">
      <alignment horizontal="center" vertical="center"/>
    </xf>
    <xf numFmtId="0" fontId="6" fillId="0" borderId="3" xfId="1" applyFont="1" applyBorder="1"/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0" fontId="6" fillId="0" borderId="5" xfId="1" applyFont="1" applyBorder="1"/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1" fontId="5" fillId="0" borderId="0" xfId="1" applyNumberFormat="1" applyFont="1"/>
    <xf numFmtId="0" fontId="6" fillId="0" borderId="0" xfId="1" quotePrefix="1" applyFont="1" applyAlignment="1">
      <alignment vertical="center"/>
    </xf>
    <xf numFmtId="49" fontId="6" fillId="3" borderId="4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3" borderId="8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1" fontId="6" fillId="3" borderId="1" xfId="1" applyNumberFormat="1" applyFont="1" applyFill="1" applyBorder="1" applyAlignment="1">
      <alignment horizontal="center"/>
    </xf>
    <xf numFmtId="1" fontId="6" fillId="0" borderId="2" xfId="1" applyNumberFormat="1" applyFont="1" applyBorder="1" applyAlignment="1">
      <alignment horizontal="center"/>
    </xf>
    <xf numFmtId="1" fontId="6" fillId="0" borderId="3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6" fillId="0" borderId="5" xfId="1" applyNumberFormat="1" applyFont="1" applyBorder="1" applyAlignment="1">
      <alignment horizontal="center"/>
    </xf>
    <xf numFmtId="1" fontId="6" fillId="0" borderId="6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/>
    </xf>
    <xf numFmtId="1" fontId="6" fillId="3" borderId="8" xfId="1" applyNumberFormat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/>
    <xf numFmtId="1" fontId="6" fillId="0" borderId="2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" fontId="6" fillId="0" borderId="4" xfId="1" applyNumberFormat="1" applyFont="1" applyFill="1" applyBorder="1" applyAlignment="1">
      <alignment horizontal="center" vertical="center"/>
    </xf>
    <xf numFmtId="1" fontId="6" fillId="3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0" fontId="5" fillId="5" borderId="0" xfId="1" applyFont="1" applyFill="1" applyAlignment="1">
      <alignment horizontal="right"/>
    </xf>
    <xf numFmtId="1" fontId="6" fillId="0" borderId="6" xfId="1" applyNumberFormat="1" applyFont="1" applyFill="1" applyBorder="1" applyAlignment="1">
      <alignment horizontal="center" vertical="center"/>
    </xf>
    <xf numFmtId="1" fontId="6" fillId="0" borderId="7" xfId="1" applyNumberFormat="1" applyFont="1" applyFill="1" applyBorder="1" applyAlignment="1">
      <alignment horizontal="center" vertical="center"/>
    </xf>
    <xf numFmtId="1" fontId="6" fillId="3" borderId="8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/>
    </xf>
    <xf numFmtId="1" fontId="6" fillId="0" borderId="6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49" fontId="6" fillId="4" borderId="10" xfId="1" applyNumberFormat="1" applyFont="1" applyFill="1" applyBorder="1" applyAlignment="1">
      <alignment horizontal="center" vertical="center"/>
    </xf>
    <xf numFmtId="49" fontId="6" fillId="4" borderId="11" xfId="1" applyNumberFormat="1" applyFont="1" applyFill="1" applyBorder="1" applyAlignment="1">
      <alignment horizontal="center" vertical="center"/>
    </xf>
    <xf numFmtId="49" fontId="6" fillId="4" borderId="12" xfId="1" applyNumberFormat="1" applyFont="1" applyFill="1" applyBorder="1" applyAlignment="1">
      <alignment horizontal="center" vertical="center"/>
    </xf>
    <xf numFmtId="49" fontId="6" fillId="4" borderId="13" xfId="1" applyNumberFormat="1" applyFont="1" applyFill="1" applyBorder="1" applyAlignment="1">
      <alignment horizontal="center" vertical="center"/>
    </xf>
    <xf numFmtId="49" fontId="7" fillId="4" borderId="13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6" fillId="0" borderId="0" xfId="1" quotePrefix="1" applyFont="1"/>
    <xf numFmtId="1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1" fontId="6" fillId="0" borderId="5" xfId="1" applyNumberFormat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14" fontId="6" fillId="0" borderId="0" xfId="1" applyNumberFormat="1" applyFont="1"/>
    <xf numFmtId="1" fontId="6" fillId="4" borderId="10" xfId="1" applyNumberFormat="1" applyFont="1" applyFill="1" applyBorder="1" applyAlignment="1">
      <alignment horizontal="center" vertical="center"/>
    </xf>
    <xf numFmtId="1" fontId="6" fillId="4" borderId="11" xfId="1" applyNumberFormat="1" applyFont="1" applyFill="1" applyBorder="1" applyAlignment="1">
      <alignment horizontal="center" vertical="center"/>
    </xf>
    <xf numFmtId="1" fontId="6" fillId="4" borderId="12" xfId="1" applyNumberFormat="1" applyFont="1" applyFill="1" applyBorder="1" applyAlignment="1">
      <alignment horizontal="center" vertical="center"/>
    </xf>
    <xf numFmtId="1" fontId="6" fillId="4" borderId="13" xfId="1" applyNumberFormat="1" applyFont="1" applyFill="1" applyBorder="1" applyAlignment="1">
      <alignment horizontal="center" vertical="center"/>
    </xf>
    <xf numFmtId="1" fontId="11" fillId="3" borderId="0" xfId="1" applyNumberFormat="1" applyFont="1" applyFill="1" applyBorder="1" applyAlignment="1">
      <alignment horizontal="center"/>
    </xf>
    <xf numFmtId="1" fontId="6" fillId="0" borderId="8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12" fillId="0" borderId="0" xfId="1" applyFont="1"/>
    <xf numFmtId="1" fontId="6" fillId="0" borderId="14" xfId="1" applyNumberFormat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1" fontId="6" fillId="0" borderId="12" xfId="1" applyNumberFormat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" fontId="6" fillId="0" borderId="15" xfId="1" applyNumberFormat="1" applyFont="1" applyBorder="1" applyAlignment="1">
      <alignment vertical="center"/>
    </xf>
    <xf numFmtId="1" fontId="6" fillId="0" borderId="10" xfId="1" applyNumberFormat="1" applyFont="1" applyBorder="1" applyAlignment="1">
      <alignment horizontal="center" vertical="center"/>
    </xf>
    <xf numFmtId="1" fontId="6" fillId="0" borderId="10" xfId="1" applyNumberFormat="1" applyFont="1" applyBorder="1" applyAlignment="1">
      <alignment horizontal="center"/>
    </xf>
    <xf numFmtId="1" fontId="6" fillId="2" borderId="9" xfId="1" applyNumberFormat="1" applyFont="1" applyFill="1" applyBorder="1" applyAlignment="1">
      <alignment vertical="center"/>
    </xf>
    <xf numFmtId="0" fontId="6" fillId="0" borderId="15" xfId="1" applyFont="1" applyBorder="1" applyAlignment="1">
      <alignment vertical="center"/>
    </xf>
    <xf numFmtId="49" fontId="6" fillId="0" borderId="10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/>
    </xf>
    <xf numFmtId="0" fontId="7" fillId="4" borderId="11" xfId="1" applyFont="1" applyFill="1" applyBorder="1" applyAlignment="1">
      <alignment vertical="center"/>
    </xf>
    <xf numFmtId="1" fontId="6" fillId="5" borderId="5" xfId="1" applyNumberFormat="1" applyFont="1" applyFill="1" applyBorder="1" applyAlignment="1">
      <alignment horizontal="center" vertical="center"/>
    </xf>
    <xf numFmtId="16" fontId="6" fillId="0" borderId="0" xfId="1" applyNumberFormat="1" applyFont="1" applyAlignment="1">
      <alignment vertical="center"/>
    </xf>
    <xf numFmtId="1" fontId="3" fillId="6" borderId="4" xfId="1" applyNumberFormat="1" applyFont="1" applyFill="1" applyBorder="1"/>
    <xf numFmtId="1" fontId="3" fillId="6" borderId="0" xfId="1" applyNumberFormat="1" applyFont="1" applyFill="1" applyBorder="1"/>
    <xf numFmtId="0" fontId="5" fillId="6" borderId="0" xfId="1" applyFont="1" applyFill="1" applyBorder="1"/>
    <xf numFmtId="0" fontId="3" fillId="6" borderId="0" xfId="1" applyFont="1" applyFill="1" applyBorder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3" fillId="6" borderId="0" xfId="1" applyFont="1" applyFill="1" applyBorder="1" applyAlignment="1">
      <alignment vertical="center"/>
    </xf>
    <xf numFmtId="0" fontId="4" fillId="6" borderId="0" xfId="1" applyFont="1" applyFill="1" applyBorder="1" applyAlignment="1">
      <alignment vertical="center"/>
    </xf>
    <xf numFmtId="0" fontId="5" fillId="6" borderId="0" xfId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0" fontId="4" fillId="9" borderId="0" xfId="1" applyFont="1" applyFill="1" applyBorder="1" applyAlignment="1">
      <alignment horizontal="center"/>
    </xf>
    <xf numFmtId="0" fontId="4" fillId="9" borderId="0" xfId="1" applyFont="1" applyFill="1" applyBorder="1" applyAlignment="1">
      <alignment horizontal="left"/>
    </xf>
    <xf numFmtId="0" fontId="4" fillId="9" borderId="0" xfId="1" quotePrefix="1" applyFont="1" applyFill="1" applyBorder="1" applyAlignment="1">
      <alignment horizontal="center"/>
    </xf>
    <xf numFmtId="0" fontId="4" fillId="9" borderId="0" xfId="1" quotePrefix="1" applyFont="1" applyFill="1" applyBorder="1" applyAlignment="1">
      <alignment horizontal="left"/>
    </xf>
    <xf numFmtId="0" fontId="4" fillId="9" borderId="0" xfId="1" applyFont="1" applyFill="1" applyBorder="1"/>
    <xf numFmtId="0" fontId="4" fillId="6" borderId="5" xfId="1" applyFont="1" applyFill="1" applyBorder="1"/>
    <xf numFmtId="0" fontId="13" fillId="0" borderId="0" xfId="1" applyFont="1"/>
    <xf numFmtId="0" fontId="13" fillId="0" borderId="7" xfId="1" applyFont="1" applyBorder="1"/>
    <xf numFmtId="0" fontId="13" fillId="0" borderId="0" xfId="1" applyFont="1" applyFill="1" applyBorder="1"/>
    <xf numFmtId="0" fontId="13" fillId="6" borderId="7" xfId="1" applyFont="1" applyFill="1" applyBorder="1" applyAlignment="1">
      <alignment vertical="center"/>
    </xf>
    <xf numFmtId="0" fontId="13" fillId="6" borderId="7" xfId="1" applyFont="1" applyFill="1" applyBorder="1"/>
    <xf numFmtId="0" fontId="2" fillId="0" borderId="0" xfId="1"/>
    <xf numFmtId="0" fontId="38" fillId="0" borderId="0" xfId="1" applyFont="1"/>
    <xf numFmtId="0" fontId="39" fillId="0" borderId="0" xfId="1" applyFont="1" applyBorder="1" applyAlignment="1">
      <alignment horizontal="center"/>
    </xf>
    <xf numFmtId="0" fontId="39" fillId="0" borderId="0" xfId="1" applyFont="1" applyAlignment="1">
      <alignment horizontal="left"/>
    </xf>
    <xf numFmtId="49" fontId="39" fillId="0" borderId="0" xfId="1" applyNumberFormat="1" applyFont="1" applyAlignment="1">
      <alignment horizontal="center"/>
    </xf>
    <xf numFmtId="0" fontId="39" fillId="0" borderId="0" xfId="1" applyFont="1" applyAlignment="1">
      <alignment horizontal="right"/>
    </xf>
    <xf numFmtId="1" fontId="39" fillId="0" borderId="0" xfId="1" applyNumberFormat="1" applyFont="1" applyAlignment="1">
      <alignment horizontal="center"/>
    </xf>
    <xf numFmtId="15" fontId="39" fillId="0" borderId="0" xfId="1" applyNumberFormat="1" applyFont="1" applyAlignment="1">
      <alignment horizontal="center"/>
    </xf>
    <xf numFmtId="0" fontId="39" fillId="0" borderId="0" xfId="1" applyFont="1"/>
    <xf numFmtId="0" fontId="32" fillId="0" borderId="0" xfId="1" applyFont="1"/>
    <xf numFmtId="0" fontId="40" fillId="0" borderId="0" xfId="1" applyFont="1"/>
    <xf numFmtId="0" fontId="41" fillId="9" borderId="0" xfId="1" applyFont="1" applyFill="1" applyBorder="1" applyAlignment="1">
      <alignment horizontal="center"/>
    </xf>
    <xf numFmtId="0" fontId="41" fillId="9" borderId="0" xfId="1" applyFont="1" applyFill="1" applyAlignment="1">
      <alignment horizontal="left"/>
    </xf>
    <xf numFmtId="49" fontId="41" fillId="9" borderId="0" xfId="1" quotePrefix="1" applyNumberFormat="1" applyFont="1" applyFill="1" applyAlignment="1">
      <alignment horizontal="center"/>
    </xf>
    <xf numFmtId="0" fontId="41" fillId="9" borderId="0" xfId="1" applyFont="1" applyFill="1" applyAlignment="1">
      <alignment horizontal="right"/>
    </xf>
    <xf numFmtId="1" fontId="41" fillId="9" borderId="0" xfId="1" applyNumberFormat="1" applyFont="1" applyFill="1" applyAlignment="1">
      <alignment horizontal="center"/>
    </xf>
    <xf numFmtId="15" fontId="41" fillId="9" borderId="0" xfId="1" applyNumberFormat="1" applyFont="1" applyFill="1" applyAlignment="1">
      <alignment horizontal="center"/>
    </xf>
    <xf numFmtId="0" fontId="2" fillId="0" borderId="0" xfId="1" applyFill="1"/>
    <xf numFmtId="0" fontId="41" fillId="2" borderId="0" xfId="1" applyFont="1" applyFill="1" applyBorder="1" applyAlignment="1">
      <alignment horizontal="center"/>
    </xf>
    <xf numFmtId="0" fontId="41" fillId="2" borderId="0" xfId="1" applyFont="1" applyFill="1" applyAlignment="1">
      <alignment horizontal="left"/>
    </xf>
    <xf numFmtId="49" fontId="41" fillId="2" borderId="0" xfId="1" quotePrefix="1" applyNumberFormat="1" applyFont="1" applyFill="1" applyAlignment="1">
      <alignment horizontal="center"/>
    </xf>
    <xf numFmtId="0" fontId="41" fillId="7" borderId="0" xfId="1" applyFont="1" applyFill="1" applyAlignment="1">
      <alignment horizontal="right"/>
    </xf>
    <xf numFmtId="1" fontId="41" fillId="2" borderId="0" xfId="1" applyNumberFormat="1" applyFont="1" applyFill="1" applyAlignment="1">
      <alignment horizontal="center"/>
    </xf>
    <xf numFmtId="15" fontId="41" fillId="2" borderId="0" xfId="1" applyNumberFormat="1" applyFont="1" applyFill="1" applyAlignment="1">
      <alignment horizontal="center"/>
    </xf>
    <xf numFmtId="0" fontId="32" fillId="0" borderId="0" xfId="1" applyFont="1" applyFill="1"/>
    <xf numFmtId="0" fontId="40" fillId="0" borderId="0" xfId="1" applyFont="1" applyFill="1"/>
    <xf numFmtId="0" fontId="41" fillId="2" borderId="0" xfId="1" applyFont="1" applyFill="1" applyAlignment="1">
      <alignment horizontal="right"/>
    </xf>
    <xf numFmtId="0" fontId="41" fillId="5" borderId="0" xfId="1" applyFont="1" applyFill="1" applyBorder="1" applyAlignment="1">
      <alignment horizontal="center"/>
    </xf>
    <xf numFmtId="0" fontId="42" fillId="6" borderId="0" xfId="1" applyFont="1" applyFill="1" applyAlignment="1">
      <alignment horizontal="center"/>
    </xf>
    <xf numFmtId="0" fontId="43" fillId="6" borderId="0" xfId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6" fillId="3" borderId="27" xfId="1" applyNumberFormat="1" applyFont="1" applyFill="1" applyBorder="1" applyAlignment="1">
      <alignment horizontal="center" vertical="center"/>
    </xf>
    <xf numFmtId="1" fontId="6" fillId="0" borderId="25" xfId="1" applyNumberFormat="1" applyFont="1" applyFill="1" applyBorder="1" applyAlignment="1">
      <alignment horizontal="center" vertical="center"/>
    </xf>
    <xf numFmtId="1" fontId="6" fillId="0" borderId="26" xfId="1" applyNumberFormat="1" applyFont="1" applyFill="1" applyBorder="1" applyAlignment="1">
      <alignment horizontal="center" vertical="center"/>
    </xf>
    <xf numFmtId="1" fontId="6" fillId="3" borderId="27" xfId="1" applyNumberFormat="1" applyFont="1" applyFill="1" applyBorder="1" applyAlignment="1">
      <alignment horizontal="center" vertical="center"/>
    </xf>
    <xf numFmtId="14" fontId="10" fillId="0" borderId="0" xfId="1" applyNumberFormat="1" applyFont="1"/>
    <xf numFmtId="0" fontId="10" fillId="0" borderId="0" xfId="1" applyFont="1" applyAlignment="1">
      <alignment horizontal="center"/>
    </xf>
    <xf numFmtId="16" fontId="10" fillId="0" borderId="0" xfId="1" applyNumberFormat="1" applyFont="1" applyAlignment="1">
      <alignment horizontal="right"/>
    </xf>
    <xf numFmtId="16" fontId="10" fillId="0" borderId="0" xfId="1" quotePrefix="1" applyNumberFormat="1" applyFont="1" applyAlignment="1">
      <alignment horizontal="center"/>
    </xf>
    <xf numFmtId="16" fontId="10" fillId="0" borderId="0" xfId="1" applyNumberFormat="1" applyFont="1" applyAlignment="1">
      <alignment horizontal="left"/>
    </xf>
    <xf numFmtId="0" fontId="10" fillId="0" borderId="0" xfId="1" applyFont="1" applyFill="1" applyBorder="1"/>
    <xf numFmtId="0" fontId="10" fillId="0" borderId="0" xfId="1" applyFont="1" applyAlignment="1">
      <alignment horizontal="right"/>
    </xf>
    <xf numFmtId="1" fontId="10" fillId="0" borderId="0" xfId="1" applyNumberFormat="1" applyFont="1"/>
    <xf numFmtId="0" fontId="10" fillId="0" borderId="0" xfId="1" quotePrefix="1" applyFont="1" applyAlignment="1">
      <alignment vertical="center"/>
    </xf>
    <xf numFmtId="0" fontId="12" fillId="0" borderId="0" xfId="1" quotePrefix="1" applyFont="1"/>
    <xf numFmtId="2" fontId="6" fillId="0" borderId="7" xfId="1" applyNumberFormat="1" applyFont="1" applyBorder="1" applyAlignment="1">
      <alignment horizontal="center"/>
    </xf>
    <xf numFmtId="0" fontId="6" fillId="0" borderId="25" xfId="1" applyFont="1" applyBorder="1" applyAlignment="1">
      <alignment vertical="center"/>
    </xf>
    <xf numFmtId="1" fontId="6" fillId="0" borderId="25" xfId="1" applyNumberFormat="1" applyFont="1" applyBorder="1" applyAlignment="1">
      <alignment horizontal="center"/>
    </xf>
    <xf numFmtId="1" fontId="6" fillId="0" borderId="26" xfId="1" applyNumberFormat="1" applyFont="1" applyBorder="1" applyAlignment="1">
      <alignment horizontal="center"/>
    </xf>
    <xf numFmtId="1" fontId="6" fillId="3" borderId="27" xfId="1" applyNumberFormat="1" applyFont="1" applyFill="1" applyBorder="1" applyAlignment="1">
      <alignment horizontal="center"/>
    </xf>
    <xf numFmtId="0" fontId="11" fillId="34" borderId="0" xfId="1" applyFont="1" applyFill="1"/>
    <xf numFmtId="0" fontId="11" fillId="34" borderId="0" xfId="1" applyFont="1" applyFill="1" applyAlignment="1">
      <alignment horizontal="center"/>
    </xf>
    <xf numFmtId="0" fontId="45" fillId="34" borderId="0" xfId="1" applyFont="1" applyFill="1" applyAlignment="1">
      <alignment horizontal="center"/>
    </xf>
    <xf numFmtId="0" fontId="11" fillId="34" borderId="0" xfId="1" applyFont="1" applyFill="1" applyAlignment="1">
      <alignment vertical="center"/>
    </xf>
    <xf numFmtId="0" fontId="45" fillId="34" borderId="0" xfId="1" applyFont="1" applyFill="1"/>
    <xf numFmtId="0" fontId="6" fillId="7" borderId="0" xfId="1" applyFont="1" applyFill="1" applyAlignment="1">
      <alignment horizontal="center"/>
    </xf>
    <xf numFmtId="0" fontId="46" fillId="5" borderId="0" xfId="1" applyFont="1" applyFill="1" applyAlignment="1">
      <alignment horizontal="center"/>
    </xf>
    <xf numFmtId="0" fontId="41" fillId="0" borderId="0" xfId="1" applyFont="1" applyAlignment="1">
      <alignment horizontal="center"/>
    </xf>
    <xf numFmtId="0" fontId="41" fillId="0" borderId="0" xfId="1" applyFont="1"/>
    <xf numFmtId="0" fontId="42" fillId="0" borderId="0" xfId="1" applyFont="1" applyAlignment="1">
      <alignment horizontal="center"/>
    </xf>
    <xf numFmtId="0" fontId="41" fillId="2" borderId="0" xfId="1" applyFont="1" applyFill="1" applyAlignment="1">
      <alignment horizontal="center"/>
    </xf>
    <xf numFmtId="0" fontId="47" fillId="0" borderId="0" xfId="1" applyFont="1" applyAlignment="1">
      <alignment horizontal="center"/>
    </xf>
    <xf numFmtId="0" fontId="47" fillId="0" borderId="0" xfId="1" applyFont="1"/>
    <xf numFmtId="0" fontId="48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49" fillId="0" borderId="0" xfId="1" applyFont="1"/>
    <xf numFmtId="0" fontId="50" fillId="0" borderId="0" xfId="1" applyFont="1" applyAlignment="1">
      <alignment horizontal="center"/>
    </xf>
    <xf numFmtId="2" fontId="6" fillId="0" borderId="6" xfId="1" applyNumberFormat="1" applyFont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5" fillId="7" borderId="0" xfId="1" applyFont="1" applyFill="1" applyAlignment="1">
      <alignment horizontal="center"/>
    </xf>
    <xf numFmtId="1" fontId="6" fillId="3" borderId="5" xfId="1" applyNumberFormat="1" applyFont="1" applyFill="1" applyBorder="1" applyAlignment="1">
      <alignment horizontal="center" vertical="center"/>
    </xf>
    <xf numFmtId="1" fontId="6" fillId="3" borderId="4" xfId="1" applyNumberFormat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/>
    </xf>
    <xf numFmtId="49" fontId="6" fillId="3" borderId="25" xfId="1" applyNumberFormat="1" applyFont="1" applyFill="1" applyBorder="1" applyAlignment="1">
      <alignment horizontal="center" vertical="center"/>
    </xf>
    <xf numFmtId="49" fontId="6" fillId="3" borderId="26" xfId="1" applyNumberFormat="1" applyFont="1" applyFill="1" applyBorder="1" applyAlignment="1">
      <alignment horizontal="center" vertical="center"/>
    </xf>
    <xf numFmtId="49" fontId="6" fillId="3" borderId="7" xfId="1" applyNumberFormat="1" applyFont="1" applyFill="1" applyBorder="1" applyAlignment="1">
      <alignment horizontal="center" vertical="center"/>
    </xf>
    <xf numFmtId="1" fontId="6" fillId="3" borderId="26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1" fontId="6" fillId="3" borderId="7" xfId="1" applyNumberFormat="1" applyFont="1" applyFill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center" vertical="center"/>
    </xf>
    <xf numFmtId="1" fontId="6" fillId="3" borderId="3" xfId="1" applyNumberFormat="1" applyFont="1" applyFill="1" applyBorder="1" applyAlignment="1">
      <alignment horizontal="center" vertical="center"/>
    </xf>
    <xf numFmtId="1" fontId="6" fillId="3" borderId="25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2" fontId="6" fillId="0" borderId="0" xfId="1" applyNumberFormat="1" applyFont="1" applyAlignment="1">
      <alignment horizontal="center"/>
    </xf>
    <xf numFmtId="49" fontId="6" fillId="0" borderId="8" xfId="1" applyNumberFormat="1" applyFont="1" applyFill="1" applyBorder="1" applyAlignment="1">
      <alignment vertical="center"/>
    </xf>
    <xf numFmtId="49" fontId="6" fillId="35" borderId="8" xfId="1" applyNumberFormat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right"/>
    </xf>
    <xf numFmtId="49" fontId="6" fillId="0" borderId="5" xfId="1" applyNumberFormat="1" applyFont="1" applyBorder="1" applyAlignment="1">
      <alignment vertical="center"/>
    </xf>
    <xf numFmtId="49" fontId="6" fillId="35" borderId="5" xfId="1" applyNumberFormat="1" applyFont="1" applyFill="1" applyBorder="1" applyAlignment="1">
      <alignment horizontal="center" vertical="center"/>
    </xf>
    <xf numFmtId="49" fontId="6" fillId="37" borderId="0" xfId="1" applyNumberFormat="1" applyFont="1" applyFill="1" applyBorder="1" applyAlignment="1">
      <alignment horizontal="center" vertical="center"/>
    </xf>
    <xf numFmtId="49" fontId="6" fillId="36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6" fillId="35" borderId="0" xfId="1" applyNumberFormat="1" applyFont="1" applyFill="1" applyBorder="1" applyAlignment="1">
      <alignment horizontal="center" vertical="center"/>
    </xf>
    <xf numFmtId="49" fontId="6" fillId="37" borderId="5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6" fillId="0" borderId="0" xfId="1" applyFont="1" applyBorder="1"/>
    <xf numFmtId="49" fontId="6" fillId="37" borderId="4" xfId="1" applyNumberFormat="1" applyFont="1" applyFill="1" applyBorder="1" applyAlignment="1">
      <alignment horizontal="center" vertical="center"/>
    </xf>
    <xf numFmtId="49" fontId="6" fillId="36" borderId="5" xfId="1" applyNumberFormat="1" applyFont="1" applyFill="1" applyBorder="1" applyAlignment="1">
      <alignment horizontal="center" vertical="center"/>
    </xf>
    <xf numFmtId="49" fontId="6" fillId="35" borderId="4" xfId="1" applyNumberFormat="1" applyFont="1" applyFill="1" applyBorder="1" applyAlignment="1">
      <alignment horizontal="center" vertical="center"/>
    </xf>
    <xf numFmtId="49" fontId="6" fillId="0" borderId="25" xfId="1" applyNumberFormat="1" applyFont="1" applyBorder="1" applyAlignment="1">
      <alignment vertical="center"/>
    </xf>
    <xf numFmtId="49" fontId="6" fillId="37" borderId="2" xfId="1" applyNumberFormat="1" applyFont="1" applyFill="1" applyBorder="1" applyAlignment="1">
      <alignment horizontal="center" vertical="center"/>
    </xf>
    <xf numFmtId="49" fontId="6" fillId="35" borderId="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6" fillId="0" borderId="14" xfId="1" applyNumberFormat="1" applyFont="1" applyBorder="1" applyAlignment="1">
      <alignment vertical="center"/>
    </xf>
    <xf numFmtId="1" fontId="6" fillId="35" borderId="8" xfId="1" applyNumberFormat="1" applyFont="1" applyFill="1" applyBorder="1" applyAlignment="1">
      <alignment horizontal="center" vertical="center"/>
    </xf>
    <xf numFmtId="1" fontId="6" fillId="35" borderId="5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/>
    </xf>
    <xf numFmtId="1" fontId="6" fillId="35" borderId="0" xfId="1" applyNumberFormat="1" applyFont="1" applyFill="1" applyBorder="1" applyAlignment="1">
      <alignment horizontal="center" vertical="center"/>
    </xf>
    <xf numFmtId="1" fontId="6" fillId="35" borderId="4" xfId="1" applyNumberFormat="1" applyFont="1" applyFill="1" applyBorder="1" applyAlignment="1">
      <alignment horizontal="center" vertical="center"/>
    </xf>
    <xf numFmtId="1" fontId="6" fillId="35" borderId="1" xfId="1" applyNumberFormat="1" applyFont="1" applyFill="1" applyBorder="1" applyAlignment="1">
      <alignment horizontal="center" vertical="center"/>
    </xf>
    <xf numFmtId="1" fontId="6" fillId="37" borderId="0" xfId="1" applyNumberFormat="1" applyFont="1" applyFill="1" applyBorder="1" applyAlignment="1">
      <alignment horizontal="center" vertical="center"/>
    </xf>
    <xf numFmtId="1" fontId="6" fillId="37" borderId="4" xfId="1" applyNumberFormat="1" applyFont="1" applyFill="1" applyBorder="1" applyAlignment="1">
      <alignment horizontal="center" vertical="center"/>
    </xf>
    <xf numFmtId="1" fontId="6" fillId="37" borderId="5" xfId="1" applyNumberFormat="1" applyFont="1" applyFill="1" applyBorder="1" applyAlignment="1">
      <alignment horizontal="center" vertical="center"/>
    </xf>
    <xf numFmtId="1" fontId="6" fillId="37" borderId="2" xfId="1" applyNumberFormat="1" applyFont="1" applyFill="1" applyBorder="1" applyAlignment="1">
      <alignment horizontal="center" vertical="center"/>
    </xf>
    <xf numFmtId="49" fontId="6" fillId="36" borderId="2" xfId="1" applyNumberFormat="1" applyFont="1" applyFill="1" applyBorder="1" applyAlignment="1">
      <alignment horizontal="center" vertical="center"/>
    </xf>
    <xf numFmtId="49" fontId="6" fillId="36" borderId="4" xfId="1" applyNumberFormat="1" applyFont="1" applyFill="1" applyBorder="1" applyAlignment="1">
      <alignment horizontal="center" vertical="center"/>
    </xf>
    <xf numFmtId="0" fontId="11" fillId="36" borderId="0" xfId="1" applyFont="1" applyFill="1" applyBorder="1"/>
    <xf numFmtId="0" fontId="11" fillId="36" borderId="0" xfId="1" applyFont="1" applyFill="1" applyBorder="1" applyAlignment="1">
      <alignment horizontal="center" wrapText="1"/>
    </xf>
    <xf numFmtId="0" fontId="45" fillId="36" borderId="0" xfId="1" applyFont="1" applyFill="1" applyBorder="1" applyAlignment="1">
      <alignment horizontal="center" wrapText="1"/>
    </xf>
    <xf numFmtId="2" fontId="11" fillId="36" borderId="0" xfId="1" applyNumberFormat="1" applyFont="1" applyFill="1" applyAlignment="1">
      <alignment horizontal="center"/>
    </xf>
    <xf numFmtId="0" fontId="11" fillId="36" borderId="0" xfId="1" applyFont="1" applyFill="1"/>
    <xf numFmtId="0" fontId="32" fillId="8" borderId="0" xfId="1" applyFont="1" applyFill="1"/>
    <xf numFmtId="0" fontId="3" fillId="5" borderId="0" xfId="1" applyFont="1" applyFill="1"/>
    <xf numFmtId="1" fontId="6" fillId="5" borderId="12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1" fontId="6" fillId="0" borderId="9" xfId="1" applyNumberFormat="1" applyFont="1" applyFill="1" applyBorder="1" applyAlignment="1">
      <alignment vertical="center"/>
    </xf>
    <xf numFmtId="1" fontId="6" fillId="0" borderId="5" xfId="1" applyNumberFormat="1" applyFont="1" applyBorder="1"/>
    <xf numFmtId="49" fontId="6" fillId="2" borderId="0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16" fontId="6" fillId="0" borderId="0" xfId="1" applyNumberFormat="1" applyFont="1"/>
    <xf numFmtId="49" fontId="6" fillId="2" borderId="4" xfId="1" applyNumberFormat="1" applyFont="1" applyFill="1" applyBorder="1" applyAlignment="1">
      <alignment horizontal="center" vertical="center"/>
    </xf>
    <xf numFmtId="1" fontId="6" fillId="0" borderId="12" xfId="1" applyNumberFormat="1" applyFont="1" applyBorder="1"/>
    <xf numFmtId="1" fontId="6" fillId="0" borderId="15" xfId="1" applyNumberFormat="1" applyFont="1" applyBorder="1" applyAlignment="1">
      <alignment horizontal="center" vertical="center"/>
    </xf>
    <xf numFmtId="1" fontId="7" fillId="4" borderId="10" xfId="1" applyNumberFormat="1" applyFont="1" applyFill="1" applyBorder="1" applyAlignment="1">
      <alignment horizontal="center" vertical="center"/>
    </xf>
    <xf numFmtId="1" fontId="7" fillId="4" borderId="15" xfId="1" applyNumberFormat="1" applyFont="1" applyFill="1" applyBorder="1" applyAlignment="1">
      <alignment horizontal="center" vertical="center"/>
    </xf>
    <xf numFmtId="1" fontId="7" fillId="4" borderId="13" xfId="1" applyNumberFormat="1" applyFont="1" applyFill="1" applyBorder="1"/>
    <xf numFmtId="1" fontId="7" fillId="4" borderId="14" xfId="1" applyNumberFormat="1" applyFont="1" applyFill="1" applyBorder="1"/>
    <xf numFmtId="49" fontId="6" fillId="4" borderId="7" xfId="1" applyNumberFormat="1" applyFont="1" applyFill="1" applyBorder="1" applyAlignment="1">
      <alignment horizontal="center" vertical="center"/>
    </xf>
    <xf numFmtId="49" fontId="6" fillId="4" borderId="4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1" fontId="42" fillId="8" borderId="0" xfId="1" applyNumberFormat="1" applyFont="1" applyFill="1" applyAlignment="1">
      <alignment horizontal="center"/>
    </xf>
    <xf numFmtId="0" fontId="41" fillId="8" borderId="0" xfId="1" applyFont="1" applyFill="1" applyBorder="1" applyAlignment="1">
      <alignment horizontal="center"/>
    </xf>
    <xf numFmtId="0" fontId="45" fillId="8" borderId="0" xfId="1" applyFont="1" applyFill="1"/>
    <xf numFmtId="1" fontId="11" fillId="3" borderId="2" xfId="1" applyNumberFormat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49" fontId="6" fillId="3" borderId="14" xfId="1" applyNumberFormat="1" applyFont="1" applyFill="1" applyBorder="1" applyAlignment="1">
      <alignment horizontal="center" vertical="center"/>
    </xf>
    <xf numFmtId="0" fontId="7" fillId="4" borderId="9" xfId="1" applyFont="1" applyFill="1" applyBorder="1"/>
    <xf numFmtId="0" fontId="7" fillId="4" borderId="9" xfId="1" applyFont="1" applyFill="1" applyBorder="1" applyAlignment="1">
      <alignment horizontal="center" vertical="center"/>
    </xf>
    <xf numFmtId="49" fontId="6" fillId="4" borderId="12" xfId="1" quotePrefix="1" applyNumberFormat="1" applyFont="1" applyFill="1" applyBorder="1" applyAlignment="1">
      <alignment horizontal="center" vertical="center"/>
    </xf>
    <xf numFmtId="1" fontId="7" fillId="4" borderId="9" xfId="1" applyNumberFormat="1" applyFont="1" applyFill="1" applyBorder="1" applyAlignment="1">
      <alignment horizontal="center" vertical="center"/>
    </xf>
    <xf numFmtId="1" fontId="6" fillId="4" borderId="12" xfId="1" quotePrefix="1" applyNumberFormat="1" applyFont="1" applyFill="1" applyBorder="1" applyAlignment="1">
      <alignment horizontal="center" vertical="center"/>
    </xf>
    <xf numFmtId="1" fontId="7" fillId="4" borderId="9" xfId="1" applyNumberFormat="1" applyFont="1" applyFill="1" applyBorder="1"/>
    <xf numFmtId="1" fontId="6" fillId="3" borderId="14" xfId="1" applyNumberFormat="1" applyFont="1" applyFill="1" applyBorder="1" applyAlignment="1">
      <alignment horizontal="center" vertical="center"/>
    </xf>
    <xf numFmtId="49" fontId="6" fillId="4" borderId="13" xfId="1" applyNumberFormat="1" applyFont="1" applyFill="1" applyBorder="1" applyAlignment="1">
      <alignment horizontal="center"/>
    </xf>
    <xf numFmtId="1" fontId="6" fillId="4" borderId="12" xfId="1" applyNumberFormat="1" applyFont="1" applyFill="1" applyBorder="1" applyAlignment="1">
      <alignment horizontal="center"/>
    </xf>
    <xf numFmtId="49" fontId="6" fillId="4" borderId="12" xfId="1" applyNumberFormat="1" applyFont="1" applyFill="1" applyBorder="1" applyAlignment="1">
      <alignment horizontal="center"/>
    </xf>
    <xf numFmtId="0" fontId="8" fillId="0" borderId="0" xfId="1" applyFont="1" applyBorder="1"/>
    <xf numFmtId="49" fontId="6" fillId="35" borderId="27" xfId="1" applyNumberFormat="1" applyFont="1" applyFill="1" applyBorder="1" applyAlignment="1">
      <alignment horizontal="center" vertical="center"/>
    </xf>
    <xf numFmtId="1" fontId="6" fillId="4" borderId="5" xfId="1" applyNumberFormat="1" applyFont="1" applyFill="1" applyBorder="1" applyAlignment="1">
      <alignment horizontal="center" vertical="center"/>
    </xf>
    <xf numFmtId="1" fontId="6" fillId="4" borderId="8" xfId="1" applyNumberFormat="1" applyFont="1" applyFill="1" applyBorder="1" applyAlignment="1">
      <alignment horizontal="center"/>
    </xf>
    <xf numFmtId="1" fontId="6" fillId="4" borderId="5" xfId="1" applyNumberFormat="1" applyFont="1" applyFill="1" applyBorder="1" applyAlignment="1">
      <alignment horizontal="center"/>
    </xf>
    <xf numFmtId="1" fontId="6" fillId="4" borderId="25" xfId="1" applyNumberFormat="1" applyFont="1" applyFill="1" applyBorder="1" applyAlignment="1">
      <alignment horizontal="center" vertical="center"/>
    </xf>
    <xf numFmtId="49" fontId="6" fillId="0" borderId="12" xfId="1" applyNumberFormat="1" applyFont="1" applyBorder="1" applyAlignment="1">
      <alignment vertical="center"/>
    </xf>
    <xf numFmtId="49" fontId="6" fillId="4" borderId="2" xfId="1" applyNumberFormat="1" applyFont="1" applyFill="1" applyBorder="1" applyAlignment="1">
      <alignment horizontal="center" vertical="center"/>
    </xf>
    <xf numFmtId="49" fontId="6" fillId="4" borderId="27" xfId="1" applyNumberFormat="1" applyFont="1" applyFill="1" applyBorder="1" applyAlignment="1">
      <alignment horizontal="center" vertical="center"/>
    </xf>
    <xf numFmtId="49" fontId="6" fillId="3" borderId="13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0" fontId="51" fillId="0" borderId="0" xfId="1" applyFont="1" applyAlignment="1">
      <alignment vertical="center"/>
    </xf>
    <xf numFmtId="49" fontId="6" fillId="37" borderId="25" xfId="1" applyNumberFormat="1" applyFont="1" applyFill="1" applyBorder="1" applyAlignment="1">
      <alignment horizontal="center" vertical="center"/>
    </xf>
    <xf numFmtId="1" fontId="6" fillId="37" borderId="25" xfId="1" applyNumberFormat="1" applyFont="1" applyFill="1" applyBorder="1" applyAlignment="1">
      <alignment horizontal="center" vertical="center"/>
    </xf>
    <xf numFmtId="0" fontId="51" fillId="0" borderId="0" xfId="1" applyFont="1"/>
    <xf numFmtId="14" fontId="51" fillId="0" borderId="0" xfId="1" applyNumberFormat="1" applyFont="1"/>
    <xf numFmtId="0" fontId="51" fillId="0" borderId="0" xfId="1" applyFont="1" applyAlignment="1">
      <alignment horizontal="center"/>
    </xf>
    <xf numFmtId="0" fontId="52" fillId="0" borderId="0" xfId="1" applyFont="1" applyAlignment="1">
      <alignment horizontal="center"/>
    </xf>
    <xf numFmtId="0" fontId="51" fillId="0" borderId="0" xfId="1" quotePrefix="1" applyFont="1" applyAlignment="1">
      <alignment vertical="center"/>
    </xf>
    <xf numFmtId="0" fontId="51" fillId="0" borderId="0" xfId="1" applyFont="1" applyFill="1" applyBorder="1"/>
    <xf numFmtId="0" fontId="51" fillId="0" borderId="0" xfId="1" applyFont="1" applyAlignment="1">
      <alignment horizontal="right"/>
    </xf>
    <xf numFmtId="1" fontId="51" fillId="0" borderId="0" xfId="1" applyNumberFormat="1" applyFont="1"/>
    <xf numFmtId="1" fontId="6" fillId="4" borderId="7" xfId="1" applyNumberFormat="1" applyFont="1" applyFill="1" applyBorder="1" applyAlignment="1">
      <alignment horizontal="center" vertical="center"/>
    </xf>
    <xf numFmtId="1" fontId="6" fillId="4" borderId="0" xfId="1" applyNumberFormat="1" applyFont="1" applyFill="1" applyBorder="1" applyAlignment="1">
      <alignment horizontal="center"/>
    </xf>
    <xf numFmtId="1" fontId="6" fillId="4" borderId="0" xfId="1" applyNumberFormat="1" applyFont="1" applyFill="1" applyBorder="1" applyAlignment="1">
      <alignment horizontal="center" vertical="center"/>
    </xf>
    <xf numFmtId="1" fontId="6" fillId="37" borderId="26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/>
    </xf>
    <xf numFmtId="49" fontId="6" fillId="4" borderId="0" xfId="1" applyNumberFormat="1" applyFont="1" applyFill="1" applyBorder="1" applyAlignment="1">
      <alignment horizontal="center" vertical="center"/>
    </xf>
    <xf numFmtId="49" fontId="6" fillId="37" borderId="26" xfId="1" applyNumberFormat="1" applyFont="1" applyFill="1" applyBorder="1" applyAlignment="1">
      <alignment horizontal="center" vertical="center"/>
    </xf>
    <xf numFmtId="49" fontId="6" fillId="2" borderId="26" xfId="1" applyNumberFormat="1" applyFont="1" applyFill="1" applyBorder="1" applyAlignment="1">
      <alignment horizontal="center" vertical="center"/>
    </xf>
    <xf numFmtId="0" fontId="51" fillId="0" borderId="0" xfId="1" applyFont="1" applyAlignment="1">
      <alignment horizontal="left"/>
    </xf>
    <xf numFmtId="49" fontId="51" fillId="0" borderId="0" xfId="1" applyNumberFormat="1" applyFont="1" applyAlignment="1">
      <alignment horizontal="center"/>
    </xf>
    <xf numFmtId="1" fontId="14" fillId="10" borderId="11" xfId="1" applyNumberFormat="1" applyFont="1" applyFill="1" applyBorder="1" applyAlignment="1">
      <alignment horizontal="center"/>
    </xf>
    <xf numFmtId="1" fontId="14" fillId="10" borderId="10" xfId="1" applyNumberFormat="1" applyFont="1" applyFill="1" applyBorder="1" applyAlignment="1">
      <alignment horizontal="center"/>
    </xf>
    <xf numFmtId="1" fontId="14" fillId="10" borderId="15" xfId="1" applyNumberFormat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4" fillId="10" borderId="11" xfId="1" applyFont="1" applyFill="1" applyBorder="1" applyAlignment="1">
      <alignment horizontal="center"/>
    </xf>
    <xf numFmtId="0" fontId="14" fillId="10" borderId="10" xfId="1" applyFont="1" applyFill="1" applyBorder="1" applyAlignment="1">
      <alignment horizontal="center"/>
    </xf>
    <xf numFmtId="0" fontId="14" fillId="10" borderId="15" xfId="1" applyFont="1" applyFill="1" applyBorder="1" applyAlignment="1">
      <alignment horizontal="center"/>
    </xf>
    <xf numFmtId="0" fontId="14" fillId="10" borderId="11" xfId="1" applyFont="1" applyFill="1" applyBorder="1" applyAlignment="1">
      <alignment horizontal="center" vertical="center"/>
    </xf>
    <xf numFmtId="0" fontId="14" fillId="10" borderId="10" xfId="1" applyFont="1" applyFill="1" applyBorder="1" applyAlignment="1">
      <alignment horizontal="center" vertical="center"/>
    </xf>
    <xf numFmtId="0" fontId="14" fillId="10" borderId="15" xfId="1" applyFont="1" applyFill="1" applyBorder="1" applyAlignment="1">
      <alignment horizontal="center" vertical="center"/>
    </xf>
    <xf numFmtId="0" fontId="16" fillId="5" borderId="7" xfId="1" applyFont="1" applyFill="1" applyBorder="1" applyAlignment="1">
      <alignment horizontal="center"/>
    </xf>
    <xf numFmtId="0" fontId="15" fillId="5" borderId="7" xfId="1" applyFont="1" applyFill="1" applyBorder="1" applyAlignment="1">
      <alignment horizontal="center"/>
    </xf>
    <xf numFmtId="0" fontId="44" fillId="33" borderId="11" xfId="1" applyFont="1" applyFill="1" applyBorder="1" applyAlignment="1">
      <alignment horizontal="center"/>
    </xf>
    <xf numFmtId="0" fontId="44" fillId="33" borderId="10" xfId="1" applyFont="1" applyFill="1" applyBorder="1" applyAlignment="1">
      <alignment horizontal="center"/>
    </xf>
    <xf numFmtId="0" fontId="44" fillId="33" borderId="15" xfId="1" applyFont="1" applyFill="1" applyBorder="1" applyAlignment="1">
      <alignment horizontal="center"/>
    </xf>
    <xf numFmtId="1" fontId="42" fillId="8" borderId="0" xfId="1" applyNumberFormat="1" applyFont="1" applyFill="1" applyAlignment="1">
      <alignment horizontal="center"/>
    </xf>
    <xf numFmtId="1" fontId="42" fillId="5" borderId="0" xfId="1" applyNumberFormat="1" applyFont="1" applyFill="1" applyAlignment="1">
      <alignment horizontal="center"/>
    </xf>
  </cellXfs>
  <cellStyles count="51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38"/>
    <cellStyle name="Normal 4" xfId="39"/>
    <cellStyle name="Normal 4 2" xfId="40"/>
    <cellStyle name="Normal 5" xfId="41"/>
    <cellStyle name="Normal 5 2" xfId="42"/>
    <cellStyle name="Normal 6" xfId="43"/>
    <cellStyle name="Normal 7" xfId="44"/>
    <cellStyle name="Note 2" xfId="45"/>
    <cellStyle name="Output 2" xfId="46"/>
    <cellStyle name="Percent 2" xfId="47"/>
    <cellStyle name="Title 2" xfId="48"/>
    <cellStyle name="Total 2" xfId="49"/>
    <cellStyle name="Warning Text 2" xfId="5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C309"/>
  <sheetViews>
    <sheetView tabSelected="1" zoomScale="70" zoomScaleNormal="70" workbookViewId="0">
      <pane xSplit="1" ySplit="2" topLeftCell="B270" activePane="bottomRight" state="frozen"/>
      <selection activeCell="L56" sqref="L56"/>
      <selection pane="topRight" activeCell="L56" sqref="L56"/>
      <selection pane="bottomLeft" activeCell="L56" sqref="L56"/>
      <selection pane="bottomRight" sqref="A1:J1"/>
    </sheetView>
  </sheetViews>
  <sheetFormatPr defaultRowHeight="12" customHeight="1" outlineLevelCol="1" x14ac:dyDescent="0.2"/>
  <cols>
    <col min="1" max="1" width="11.42578125" style="1" customWidth="1"/>
    <col min="2" max="2" width="30.140625" style="1" customWidth="1"/>
    <col min="3" max="7" width="6.28515625" style="6" customWidth="1"/>
    <col min="8" max="8" width="6.85546875" style="6" customWidth="1"/>
    <col min="9" max="9" width="6.85546875" style="7" customWidth="1"/>
    <col min="10" max="10" width="6.7109375" style="6" customWidth="1"/>
    <col min="11" max="11" width="4.42578125" style="1" customWidth="1"/>
    <col min="12" max="12" width="24.7109375" style="5" customWidth="1"/>
    <col min="13" max="13" width="6.140625" style="5" customWidth="1"/>
    <col min="14" max="14" width="4.85546875" style="5" customWidth="1"/>
    <col min="15" max="17" width="4.5703125" style="5" customWidth="1"/>
    <col min="18" max="18" width="5.5703125" style="5" bestFit="1" customWidth="1"/>
    <col min="19" max="19" width="6.5703125" style="5" bestFit="1" customWidth="1"/>
    <col min="20" max="23" width="5.5703125" style="5" customWidth="1"/>
    <col min="24" max="24" width="6.5703125" style="5" customWidth="1"/>
    <col min="25" max="25" width="5.42578125" style="5" customWidth="1"/>
    <col min="26" max="26" width="4.7109375" style="5" customWidth="1"/>
    <col min="27" max="27" width="4.140625" style="5" customWidth="1"/>
    <col min="28" max="28" width="24.5703125" style="5" customWidth="1"/>
    <col min="29" max="42" width="5.7109375" style="5" customWidth="1"/>
    <col min="43" max="43" width="6.42578125" style="4" hidden="1" customWidth="1" outlineLevel="1"/>
    <col min="44" max="44" width="2.85546875" style="1" hidden="1" customWidth="1" outlineLevel="1"/>
    <col min="45" max="45" width="2.42578125" style="1" hidden="1" customWidth="1" outlineLevel="1"/>
    <col min="46" max="67" width="2.85546875" style="1" hidden="1" customWidth="1" outlineLevel="1"/>
    <col min="68" max="68" width="3.5703125" style="1" hidden="1" customWidth="1" outlineLevel="1"/>
    <col min="69" max="69" width="2.85546875" style="1" hidden="1" customWidth="1" outlineLevel="1"/>
    <col min="70" max="70" width="2.42578125" style="1" hidden="1" customWidth="1" outlineLevel="1"/>
    <col min="71" max="92" width="2.85546875" style="1" hidden="1" customWidth="1" outlineLevel="1"/>
    <col min="93" max="93" width="3.5703125" style="1" hidden="1" customWidth="1" outlineLevel="1"/>
    <col min="94" max="117" width="3.140625" style="1" hidden="1" customWidth="1" outlineLevel="1"/>
    <col min="118" max="118" width="3.7109375" style="1" hidden="1" customWidth="1" outlineLevel="1"/>
    <col min="119" max="119" width="26" style="1" hidden="1" customWidth="1" outlineLevel="1"/>
    <col min="120" max="121" width="3.85546875" style="3" hidden="1" customWidth="1" outlineLevel="1"/>
    <col min="122" max="122" width="3.5703125" style="3" hidden="1" customWidth="1" outlineLevel="1"/>
    <col min="123" max="123" width="3.28515625" style="3" hidden="1" customWidth="1" outlineLevel="1"/>
    <col min="124" max="124" width="3.85546875" style="3" hidden="1" customWidth="1" outlineLevel="1"/>
    <col min="125" max="125" width="3.5703125" style="3" hidden="1" customWidth="1" outlineLevel="1"/>
    <col min="126" max="126" width="3.28515625" style="3" hidden="1" customWidth="1" outlineLevel="1"/>
    <col min="127" max="129" width="3.85546875" style="3" hidden="1" customWidth="1" outlineLevel="1"/>
    <col min="130" max="131" width="4.5703125" style="3" hidden="1" customWidth="1" outlineLevel="1"/>
    <col min="132" max="132" width="5" style="3" hidden="1" customWidth="1" outlineLevel="1"/>
    <col min="133" max="133" width="6.140625" style="3" hidden="1" customWidth="1" outlineLevel="1"/>
    <col min="134" max="134" width="2.7109375" style="1" hidden="1" customWidth="1" outlineLevel="1"/>
    <col min="135" max="135" width="3.7109375" style="3" hidden="1" customWidth="1" outlineLevel="1"/>
    <col min="136" max="138" width="3.140625" style="3" hidden="1" customWidth="1" outlineLevel="1"/>
    <col min="139" max="140" width="4.140625" style="3" hidden="1" customWidth="1" outlineLevel="1"/>
    <col min="141" max="141" width="4.85546875" style="3" hidden="1" customWidth="1" outlineLevel="1"/>
    <col min="142" max="142" width="4" style="3" hidden="1" customWidth="1" outlineLevel="1"/>
    <col min="143" max="143" width="2.85546875" style="1" hidden="1" customWidth="1" outlineLevel="1"/>
    <col min="144" max="151" width="1.85546875" style="1" hidden="1" customWidth="1" outlineLevel="1"/>
    <col min="152" max="152" width="3.7109375" style="1" hidden="1" customWidth="1" outlineLevel="1"/>
    <col min="153" max="153" width="24.85546875" style="1" customWidth="1" collapsed="1"/>
    <col min="154" max="157" width="3.5703125" style="1" customWidth="1"/>
    <col min="158" max="158" width="4" style="1" customWidth="1"/>
    <col min="159" max="159" width="3.5703125" style="1" customWidth="1"/>
    <col min="160" max="160" width="4.7109375" style="1" customWidth="1"/>
    <col min="161" max="161" width="1.42578125" style="1" customWidth="1"/>
    <col min="162" max="162" width="25.28515625" style="2" customWidth="1"/>
    <col min="163" max="163" width="6.5703125" style="2" bestFit="1" customWidth="1"/>
    <col min="164" max="165" width="5.5703125" style="2" bestFit="1" customWidth="1"/>
    <col min="166" max="166" width="6.7109375" style="2" customWidth="1"/>
    <col min="167" max="169" width="5.5703125" style="2" bestFit="1" customWidth="1"/>
    <col min="170" max="170" width="6" style="2" customWidth="1"/>
    <col min="171" max="173" width="5.5703125" style="2" bestFit="1" customWidth="1"/>
    <col min="174" max="174" width="6.140625" style="2" bestFit="1" customWidth="1"/>
    <col min="175" max="175" width="5.5703125" style="2" bestFit="1" customWidth="1"/>
    <col min="176" max="176" width="5" style="2" customWidth="1"/>
    <col min="177" max="16384" width="9.140625" style="1"/>
  </cols>
  <sheetData>
    <row r="1" spans="1:185" s="119" customFormat="1" ht="29.25" thickBot="1" x14ac:dyDescent="0.5">
      <c r="A1" s="327" t="s">
        <v>532</v>
      </c>
      <c r="B1" s="328"/>
      <c r="C1" s="328"/>
      <c r="D1" s="328"/>
      <c r="E1" s="328"/>
      <c r="F1" s="328"/>
      <c r="G1" s="328"/>
      <c r="H1" s="328"/>
      <c r="I1" s="328"/>
      <c r="J1" s="329"/>
      <c r="K1" s="123"/>
      <c r="L1" s="330" t="s">
        <v>456</v>
      </c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2"/>
      <c r="AA1" s="122"/>
      <c r="AB1" s="330" t="s">
        <v>455</v>
      </c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2"/>
      <c r="AQ1" s="121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333" t="s">
        <v>454</v>
      </c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120"/>
      <c r="EE1" s="333" t="s">
        <v>453</v>
      </c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120"/>
      <c r="EW1" s="334" t="s">
        <v>452</v>
      </c>
      <c r="EX1" s="334"/>
      <c r="EY1" s="334"/>
      <c r="EZ1" s="334"/>
      <c r="FA1" s="334"/>
      <c r="FB1" s="334"/>
      <c r="FC1" s="334"/>
      <c r="FD1" s="334"/>
      <c r="FE1" s="120"/>
      <c r="FF1" s="321" t="s">
        <v>451</v>
      </c>
      <c r="FG1" s="322"/>
      <c r="FH1" s="322"/>
      <c r="FI1" s="322"/>
      <c r="FJ1" s="322"/>
      <c r="FK1" s="322"/>
      <c r="FL1" s="322"/>
      <c r="FM1" s="322"/>
      <c r="FN1" s="322"/>
      <c r="FO1" s="322"/>
      <c r="FP1" s="322"/>
      <c r="FQ1" s="322"/>
      <c r="FR1" s="322"/>
      <c r="FS1" s="322"/>
      <c r="FT1" s="323"/>
    </row>
    <row r="2" spans="1:185" ht="12" customHeight="1" thickBot="1" x14ac:dyDescent="0.25">
      <c r="A2" s="118"/>
      <c r="B2" s="117" t="s">
        <v>450</v>
      </c>
      <c r="C2" s="116" t="s">
        <v>449</v>
      </c>
      <c r="D2" s="113" t="s">
        <v>448</v>
      </c>
      <c r="E2" s="115" t="s">
        <v>447</v>
      </c>
      <c r="F2" s="114" t="s">
        <v>446</v>
      </c>
      <c r="G2" s="114" t="s">
        <v>445</v>
      </c>
      <c r="H2" s="113"/>
      <c r="I2" s="113"/>
      <c r="J2" s="113"/>
      <c r="K2" s="106"/>
      <c r="L2" s="112"/>
      <c r="M2" s="111" t="s">
        <v>444</v>
      </c>
      <c r="N2" s="109"/>
      <c r="O2" s="109"/>
      <c r="P2" s="109"/>
      <c r="Q2" s="109"/>
      <c r="R2" s="109"/>
      <c r="S2" s="109"/>
      <c r="T2" s="109"/>
      <c r="U2" s="109"/>
      <c r="V2" s="324" t="s">
        <v>154</v>
      </c>
      <c r="W2" s="325"/>
      <c r="X2" s="326"/>
      <c r="Y2" s="109" t="s">
        <v>443</v>
      </c>
      <c r="Z2" s="109"/>
      <c r="AA2" s="109"/>
      <c r="AB2" s="109"/>
      <c r="AC2" s="109"/>
      <c r="AD2" s="110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7"/>
      <c r="EE2" s="108"/>
      <c r="EF2" s="108"/>
      <c r="EG2" s="108"/>
      <c r="EH2" s="108"/>
      <c r="EI2" s="108"/>
      <c r="EJ2" s="108"/>
      <c r="EK2" s="108"/>
      <c r="EL2" s="108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6"/>
      <c r="EX2" s="106"/>
      <c r="EY2" s="106"/>
      <c r="EZ2" s="106"/>
      <c r="FA2" s="106"/>
      <c r="FB2" s="106"/>
      <c r="FC2" s="106"/>
      <c r="FD2" s="106"/>
      <c r="FE2" s="106"/>
      <c r="FF2" s="104"/>
      <c r="FG2" s="105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3"/>
    </row>
    <row r="3" spans="1:185" s="8" customFormat="1" ht="12.75" thickBot="1" x14ac:dyDescent="0.25">
      <c r="A3" s="17" t="s">
        <v>380</v>
      </c>
      <c r="B3" s="17"/>
      <c r="C3" s="42" t="s">
        <v>431</v>
      </c>
      <c r="D3" s="15"/>
      <c r="E3" s="15"/>
      <c r="F3" s="15"/>
      <c r="G3" s="15"/>
      <c r="H3" s="15"/>
      <c r="I3" s="15"/>
      <c r="J3" s="15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2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E3" s="11"/>
      <c r="EF3" s="11"/>
      <c r="EG3" s="11"/>
      <c r="EH3" s="11"/>
      <c r="EI3" s="11"/>
      <c r="EJ3" s="11"/>
      <c r="EK3" s="11"/>
      <c r="EL3" s="11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9"/>
      <c r="FR3" s="9"/>
      <c r="FS3" s="9"/>
      <c r="FT3" s="9"/>
    </row>
    <row r="4" spans="1:185" s="8" customFormat="1" ht="12.75" thickBot="1" x14ac:dyDescent="0.25">
      <c r="A4" s="17" t="s">
        <v>51</v>
      </c>
      <c r="B4" s="17" t="s">
        <v>50</v>
      </c>
      <c r="C4" s="15" t="s">
        <v>42</v>
      </c>
      <c r="D4" s="15" t="s">
        <v>41</v>
      </c>
      <c r="E4" s="15" t="s">
        <v>40</v>
      </c>
      <c r="F4" s="15" t="s">
        <v>39</v>
      </c>
      <c r="G4" s="15" t="s">
        <v>38</v>
      </c>
      <c r="H4" s="15" t="s">
        <v>37</v>
      </c>
      <c r="I4" s="15" t="s">
        <v>36</v>
      </c>
      <c r="J4" s="15" t="s">
        <v>43</v>
      </c>
      <c r="L4" s="66" t="s">
        <v>154</v>
      </c>
      <c r="M4" s="41" t="s">
        <v>412</v>
      </c>
      <c r="N4" s="41" t="s">
        <v>428</v>
      </c>
      <c r="O4" s="41" t="s">
        <v>427</v>
      </c>
      <c r="P4" s="41" t="s">
        <v>442</v>
      </c>
      <c r="Q4" s="41" t="s">
        <v>186</v>
      </c>
      <c r="R4" s="41" t="s">
        <v>426</v>
      </c>
      <c r="S4" s="41" t="s">
        <v>441</v>
      </c>
      <c r="T4" s="41" t="s">
        <v>421</v>
      </c>
      <c r="U4" s="41" t="s">
        <v>367</v>
      </c>
      <c r="V4" s="73" t="s">
        <v>440</v>
      </c>
      <c r="W4" s="13"/>
      <c r="X4" s="13"/>
      <c r="Y4" s="13"/>
      <c r="AA4" s="13"/>
      <c r="AB4" s="66" t="s">
        <v>154</v>
      </c>
      <c r="AC4" s="41" t="s">
        <v>412</v>
      </c>
      <c r="AD4" s="41" t="s">
        <v>428</v>
      </c>
      <c r="AE4" s="41" t="s">
        <v>427</v>
      </c>
      <c r="AF4" s="41" t="s">
        <v>442</v>
      </c>
      <c r="AG4" s="41" t="s">
        <v>186</v>
      </c>
      <c r="AH4" s="41" t="s">
        <v>426</v>
      </c>
      <c r="AI4" s="41" t="s">
        <v>441</v>
      </c>
      <c r="AJ4" s="41" t="s">
        <v>421</v>
      </c>
      <c r="AK4" s="41" t="s">
        <v>367</v>
      </c>
      <c r="AL4" s="73" t="s">
        <v>440</v>
      </c>
      <c r="AM4" s="13"/>
      <c r="AN4" s="13"/>
      <c r="AO4" s="13"/>
      <c r="AP4" s="13"/>
      <c r="AQ4" s="12"/>
      <c r="DP4" s="16" t="s">
        <v>42</v>
      </c>
      <c r="DQ4" s="16" t="s">
        <v>49</v>
      </c>
      <c r="DR4" s="16" t="s">
        <v>48</v>
      </c>
      <c r="DS4" s="16" t="s">
        <v>47</v>
      </c>
      <c r="DT4" s="16" t="s">
        <v>46</v>
      </c>
      <c r="DU4" s="16" t="s">
        <v>45</v>
      </c>
      <c r="DV4" s="16" t="s">
        <v>44</v>
      </c>
      <c r="DW4" s="16" t="s">
        <v>41</v>
      </c>
      <c r="DX4" s="16" t="s">
        <v>40</v>
      </c>
      <c r="DY4" s="16" t="s">
        <v>39</v>
      </c>
      <c r="DZ4" s="16" t="s">
        <v>38</v>
      </c>
      <c r="EA4" s="16" t="s">
        <v>37</v>
      </c>
      <c r="EB4" s="16" t="s">
        <v>36</v>
      </c>
      <c r="EC4" s="16" t="s">
        <v>43</v>
      </c>
      <c r="ED4" s="16"/>
      <c r="EE4" s="16" t="s">
        <v>42</v>
      </c>
      <c r="EF4" s="16" t="s">
        <v>41</v>
      </c>
      <c r="EG4" s="16" t="s">
        <v>40</v>
      </c>
      <c r="EH4" s="16" t="s">
        <v>39</v>
      </c>
      <c r="EI4" s="16" t="s">
        <v>38</v>
      </c>
      <c r="EJ4" s="16" t="s">
        <v>37</v>
      </c>
      <c r="EK4" s="16" t="s">
        <v>36</v>
      </c>
      <c r="EL4" s="16" t="s">
        <v>43</v>
      </c>
      <c r="EX4" s="16" t="s">
        <v>42</v>
      </c>
      <c r="EY4" s="16" t="s">
        <v>41</v>
      </c>
      <c r="EZ4" s="16" t="s">
        <v>40</v>
      </c>
      <c r="FA4" s="16" t="s">
        <v>39</v>
      </c>
      <c r="FB4" s="16" t="s">
        <v>38</v>
      </c>
      <c r="FC4" s="16" t="s">
        <v>37</v>
      </c>
      <c r="FD4" s="16" t="s">
        <v>36</v>
      </c>
      <c r="FF4" s="66" t="s">
        <v>154</v>
      </c>
      <c r="FG4" s="41" t="s">
        <v>412</v>
      </c>
      <c r="FH4" s="41" t="s">
        <v>428</v>
      </c>
      <c r="FI4" s="41" t="s">
        <v>427</v>
      </c>
      <c r="FJ4" s="41" t="s">
        <v>442</v>
      </c>
      <c r="FK4" s="41" t="s">
        <v>186</v>
      </c>
      <c r="FL4" s="41" t="s">
        <v>426</v>
      </c>
      <c r="FM4" s="41" t="s">
        <v>441</v>
      </c>
      <c r="FN4" s="41" t="s">
        <v>421</v>
      </c>
      <c r="FO4" s="41" t="s">
        <v>367</v>
      </c>
      <c r="FP4" s="73" t="s">
        <v>440</v>
      </c>
      <c r="FQ4" s="10"/>
      <c r="FR4" s="10"/>
      <c r="FS4" s="10"/>
      <c r="FT4" s="9"/>
    </row>
    <row r="5" spans="1:185" s="8" customFormat="1" x14ac:dyDescent="0.2">
      <c r="A5" s="8">
        <v>1</v>
      </c>
      <c r="B5" s="8" t="s">
        <v>405</v>
      </c>
      <c r="C5" s="16">
        <v>16</v>
      </c>
      <c r="D5" s="16">
        <v>13</v>
      </c>
      <c r="E5" s="16">
        <v>2</v>
      </c>
      <c r="F5" s="16">
        <v>1</v>
      </c>
      <c r="G5" s="16">
        <v>76</v>
      </c>
      <c r="H5" s="16">
        <v>19</v>
      </c>
      <c r="I5" s="15">
        <v>41</v>
      </c>
      <c r="J5" s="16">
        <f t="shared" ref="J5:J14" si="0">G5-H5</f>
        <v>57</v>
      </c>
      <c r="L5" s="79" t="s">
        <v>405</v>
      </c>
      <c r="M5" s="38"/>
      <c r="N5" s="37" t="s">
        <v>64</v>
      </c>
      <c r="O5" s="37" t="s">
        <v>62</v>
      </c>
      <c r="P5" s="37" t="s">
        <v>312</v>
      </c>
      <c r="Q5" s="37" t="s">
        <v>123</v>
      </c>
      <c r="R5" s="37" t="s">
        <v>62</v>
      </c>
      <c r="S5" s="37" t="s">
        <v>361</v>
      </c>
      <c r="T5" s="37" t="s">
        <v>192</v>
      </c>
      <c r="U5" s="37" t="s">
        <v>21</v>
      </c>
      <c r="V5" s="72"/>
      <c r="W5" s="13"/>
      <c r="Z5" s="13"/>
      <c r="AA5" s="13"/>
      <c r="AB5" s="79" t="s">
        <v>405</v>
      </c>
      <c r="AC5" s="38"/>
      <c r="AD5" s="37" t="s">
        <v>269</v>
      </c>
      <c r="AE5" s="37" t="s">
        <v>246</v>
      </c>
      <c r="AF5" s="37" t="s">
        <v>311</v>
      </c>
      <c r="AG5" s="37" t="s">
        <v>375</v>
      </c>
      <c r="AH5" s="37" t="s">
        <v>381</v>
      </c>
      <c r="AI5" s="37" t="s">
        <v>275</v>
      </c>
      <c r="AJ5" s="37" t="s">
        <v>283</v>
      </c>
      <c r="AK5" s="37" t="s">
        <v>279</v>
      </c>
      <c r="AL5" s="72"/>
      <c r="AM5" s="13"/>
      <c r="AN5" s="13"/>
      <c r="AO5" s="13"/>
      <c r="AP5" s="13"/>
      <c r="AQ5" s="12"/>
      <c r="AR5" s="52"/>
      <c r="AS5" s="51">
        <f t="shared" ref="AS5:AZ5" si="1">(IF(N5="","",(IF(MID(N5,2,1)="-",LEFT(N5,1),LEFT(N5,2)))+0))</f>
        <v>4</v>
      </c>
      <c r="AT5" s="51">
        <f t="shared" si="1"/>
        <v>4</v>
      </c>
      <c r="AU5" s="51">
        <f t="shared" si="1"/>
        <v>10</v>
      </c>
      <c r="AV5" s="51">
        <f t="shared" si="1"/>
        <v>6</v>
      </c>
      <c r="AW5" s="51">
        <f t="shared" si="1"/>
        <v>4</v>
      </c>
      <c r="AX5" s="51">
        <f t="shared" si="1"/>
        <v>11</v>
      </c>
      <c r="AY5" s="51">
        <f t="shared" si="1"/>
        <v>9</v>
      </c>
      <c r="AZ5" s="50">
        <f t="shared" si="1"/>
        <v>2</v>
      </c>
      <c r="BP5" s="9"/>
      <c r="BQ5" s="52"/>
      <c r="BR5" s="51">
        <f t="shared" ref="BR5:BY5" si="2">(IF(N5="","",IF(RIGHT(N5,2)="10",RIGHT(N5,2),RIGHT(N5,1))+0))</f>
        <v>3</v>
      </c>
      <c r="BS5" s="51">
        <f t="shared" si="2"/>
        <v>1</v>
      </c>
      <c r="BT5" s="51">
        <f t="shared" si="2"/>
        <v>0</v>
      </c>
      <c r="BU5" s="51">
        <f t="shared" si="2"/>
        <v>2</v>
      </c>
      <c r="BV5" s="51">
        <f t="shared" si="2"/>
        <v>1</v>
      </c>
      <c r="BW5" s="51">
        <f t="shared" si="2"/>
        <v>0</v>
      </c>
      <c r="BX5" s="51">
        <f t="shared" si="2"/>
        <v>0</v>
      </c>
      <c r="BY5" s="50">
        <f t="shared" si="2"/>
        <v>2</v>
      </c>
      <c r="CO5" s="9"/>
      <c r="CP5" s="52"/>
      <c r="CQ5" s="51" t="str">
        <f t="shared" ref="CQ5:CX5" si="3">(IF(N5="","",IF(AS5&gt;BR5,"H",IF(AS5&lt;BR5,"A","D"))))</f>
        <v>H</v>
      </c>
      <c r="CR5" s="51" t="str">
        <f t="shared" si="3"/>
        <v>H</v>
      </c>
      <c r="CS5" s="51" t="str">
        <f t="shared" si="3"/>
        <v>H</v>
      </c>
      <c r="CT5" s="51" t="str">
        <f t="shared" si="3"/>
        <v>H</v>
      </c>
      <c r="CU5" s="51" t="str">
        <f t="shared" si="3"/>
        <v>H</v>
      </c>
      <c r="CV5" s="51" t="str">
        <f t="shared" si="3"/>
        <v>H</v>
      </c>
      <c r="CW5" s="51" t="str">
        <f t="shared" si="3"/>
        <v>H</v>
      </c>
      <c r="CX5" s="50" t="str">
        <f t="shared" si="3"/>
        <v>D</v>
      </c>
      <c r="DN5" s="9"/>
      <c r="DO5" s="17" t="str">
        <f t="shared" ref="DO5:DO13" si="4">L5</f>
        <v>Enfield Town</v>
      </c>
      <c r="DP5" s="21">
        <f t="shared" ref="DP5:DP13" si="5">SUM(DW5:DY5)</f>
        <v>16</v>
      </c>
      <c r="DQ5" s="11">
        <f t="shared" ref="DQ5:DQ13" si="6">COUNTIF($CP5:$DM5,"H")</f>
        <v>7</v>
      </c>
      <c r="DR5" s="11">
        <f t="shared" ref="DR5:DR13" si="7">COUNTIF($CP5:$DM5,"D")</f>
        <v>1</v>
      </c>
      <c r="DS5" s="11">
        <f t="shared" ref="DS5:DS13" si="8">COUNTIF($CP5:$DM5,"A")</f>
        <v>0</v>
      </c>
      <c r="DT5" s="11">
        <f>COUNTIF(CP$5:CP$13,"A")</f>
        <v>6</v>
      </c>
      <c r="DU5" s="11">
        <f>COUNTIF(CP$5:CP$13,"D")</f>
        <v>1</v>
      </c>
      <c r="DV5" s="11">
        <f>COUNTIF(CP$5:CP$13,"H")</f>
        <v>1</v>
      </c>
      <c r="DW5" s="21">
        <f t="shared" ref="DW5:DW13" si="9">DQ5+DT5</f>
        <v>13</v>
      </c>
      <c r="DX5" s="21">
        <f t="shared" ref="DX5:DX13" si="10">DR5+DU5</f>
        <v>2</v>
      </c>
      <c r="DY5" s="21">
        <f t="shared" ref="DY5:DY13" si="11">DS5+DV5</f>
        <v>1</v>
      </c>
      <c r="DZ5" s="20">
        <f>SUM($AR5:$BO5)+SUM(BQ$5:BQ$13)</f>
        <v>76</v>
      </c>
      <c r="EA5" s="20">
        <f>SUM($BQ5:$CN5)+SUM(AR$5:AR$13)</f>
        <v>19</v>
      </c>
      <c r="EB5" s="21">
        <f>(DW5*3)+DX5</f>
        <v>41</v>
      </c>
      <c r="EC5" s="20">
        <f t="shared" ref="EC5:EC13" si="12">DZ5-EA5</f>
        <v>57</v>
      </c>
      <c r="ED5" s="9"/>
      <c r="EE5" s="11">
        <f t="shared" ref="EE5:EE13" si="13">VLOOKUP($DO5,$B$5:$J$14,2,0)</f>
        <v>16</v>
      </c>
      <c r="EF5" s="11">
        <f t="shared" ref="EF5:EF13" si="14">VLOOKUP($DO5,$B$5:$J$14,3,0)</f>
        <v>13</v>
      </c>
      <c r="EG5" s="11">
        <f t="shared" ref="EG5:EG13" si="15">VLOOKUP($DO5,$B$5:$J$14,4,0)</f>
        <v>2</v>
      </c>
      <c r="EH5" s="11">
        <f t="shared" ref="EH5:EH13" si="16">VLOOKUP($DO5,$B$5:$J$14,5,0)</f>
        <v>1</v>
      </c>
      <c r="EI5" s="11">
        <f t="shared" ref="EI5:EI13" si="17">VLOOKUP($DO5,$B$5:$J$14,6,0)</f>
        <v>76</v>
      </c>
      <c r="EJ5" s="11">
        <f t="shared" ref="EJ5:EJ13" si="18">VLOOKUP($DO5,$B$5:$J$14,7,0)</f>
        <v>19</v>
      </c>
      <c r="EK5" s="11">
        <f t="shared" ref="EK5:EK13" si="19">VLOOKUP($DO5,$B$5:$J$14,8,0)</f>
        <v>41</v>
      </c>
      <c r="EL5" s="11">
        <f t="shared" ref="EL5:EL13" si="20">VLOOKUP($DO5,$B$5:$J$14,9,0)</f>
        <v>57</v>
      </c>
      <c r="EN5" s="8">
        <f t="shared" ref="EN5:EN13" si="21">IF(DP5=EE5,0,1)</f>
        <v>0</v>
      </c>
      <c r="EO5" s="8">
        <f t="shared" ref="EO5:EO13" si="22">IF(DW5=EF5,0,1)</f>
        <v>0</v>
      </c>
      <c r="EP5" s="8">
        <f t="shared" ref="EP5:EP13" si="23">IF(DX5=EG5,0,1)</f>
        <v>0</v>
      </c>
      <c r="EQ5" s="8">
        <f t="shared" ref="EQ5:EQ13" si="24">IF(DY5=EH5,0,1)</f>
        <v>0</v>
      </c>
      <c r="ER5" s="8">
        <f t="shared" ref="ER5:ER13" si="25">IF(DZ5=EI5,0,1)</f>
        <v>0</v>
      </c>
      <c r="ES5" s="8">
        <f t="shared" ref="ES5:ES13" si="26">IF(EA5=EJ5,0,1)</f>
        <v>0</v>
      </c>
      <c r="ET5" s="8">
        <f t="shared" ref="ET5:ET13" si="27">IF(EB5=EK5,0,1)</f>
        <v>0</v>
      </c>
      <c r="EU5" s="8">
        <f t="shared" ref="EU5:EU13" si="28">IF(EC5=EL5,0,1)</f>
        <v>0</v>
      </c>
      <c r="EW5" s="8" t="str">
        <f t="shared" ref="EW5:EW13" si="29">IF(SUM($EN5:$EU5)=0,"",DO5)</f>
        <v/>
      </c>
      <c r="EX5" s="8" t="str">
        <f t="shared" ref="EX5:EX13" si="30">IF(SUM($EN5:$EU5)=0,"",EE5-DP5)</f>
        <v/>
      </c>
      <c r="EY5" s="8" t="str">
        <f t="shared" ref="EY5:EY13" si="31">IF(SUM($EN5:$EU5)=0,"",EF5-DW5)</f>
        <v/>
      </c>
      <c r="EZ5" s="8" t="str">
        <f t="shared" ref="EZ5:EZ13" si="32">IF(SUM($EN5:$EU5)=0,"",EG5-DX5)</f>
        <v/>
      </c>
      <c r="FA5" s="8" t="str">
        <f t="shared" ref="FA5:FA13" si="33">IF(SUM($EN5:$EU5)=0,"",EH5-DY5)</f>
        <v/>
      </c>
      <c r="FB5" s="8" t="str">
        <f t="shared" ref="FB5:FB13" si="34">IF(SUM($EN5:$EU5)=0,"",EI5-DZ5)</f>
        <v/>
      </c>
      <c r="FC5" s="8" t="str">
        <f t="shared" ref="FC5:FC13" si="35">IF(SUM($EN5:$EU5)=0,"",EJ5-EA5)</f>
        <v/>
      </c>
      <c r="FD5" s="8" t="str">
        <f t="shared" ref="FD5:FD13" si="36">IF(SUM($EN5:$EU5)=0,"",EK5-EB5)</f>
        <v/>
      </c>
      <c r="FF5" s="79" t="s">
        <v>405</v>
      </c>
      <c r="FG5" s="65"/>
      <c r="FH5" s="64">
        <v>43</v>
      </c>
      <c r="FI5" s="64">
        <v>24</v>
      </c>
      <c r="FJ5" s="64">
        <v>39</v>
      </c>
      <c r="FK5" s="64">
        <v>105</v>
      </c>
      <c r="FL5" s="64">
        <v>53</v>
      </c>
      <c r="FM5" s="64">
        <v>61</v>
      </c>
      <c r="FN5" s="64">
        <v>45</v>
      </c>
      <c r="FO5" s="64">
        <v>70</v>
      </c>
      <c r="FP5" s="84"/>
      <c r="FQ5" s="10"/>
      <c r="FR5" s="10"/>
      <c r="FS5" s="10"/>
      <c r="FT5" s="9"/>
    </row>
    <row r="6" spans="1:185" s="8" customFormat="1" ht="12.75" thickBot="1" x14ac:dyDescent="0.25">
      <c r="A6" s="8">
        <v>2</v>
      </c>
      <c r="B6" s="8" t="s">
        <v>425</v>
      </c>
      <c r="C6" s="16">
        <v>16</v>
      </c>
      <c r="D6" s="16">
        <v>13</v>
      </c>
      <c r="E6" s="16">
        <v>0</v>
      </c>
      <c r="F6" s="16">
        <v>3</v>
      </c>
      <c r="G6" s="16">
        <v>78</v>
      </c>
      <c r="H6" s="16">
        <v>23</v>
      </c>
      <c r="I6" s="15">
        <v>39</v>
      </c>
      <c r="J6" s="16">
        <f t="shared" si="0"/>
        <v>55</v>
      </c>
      <c r="L6" s="79" t="s">
        <v>425</v>
      </c>
      <c r="M6" s="33" t="s">
        <v>28</v>
      </c>
      <c r="N6" s="28"/>
      <c r="O6" s="29" t="s">
        <v>102</v>
      </c>
      <c r="P6" s="29" t="s">
        <v>312</v>
      </c>
      <c r="Q6" s="29" t="s">
        <v>101</v>
      </c>
      <c r="R6" s="29" t="s">
        <v>135</v>
      </c>
      <c r="S6" s="29" t="s">
        <v>439</v>
      </c>
      <c r="T6" s="29" t="s">
        <v>62</v>
      </c>
      <c r="U6" s="29" t="s">
        <v>120</v>
      </c>
      <c r="V6" s="71" t="s">
        <v>16</v>
      </c>
      <c r="W6" s="13"/>
      <c r="Z6" s="13"/>
      <c r="AA6" s="13"/>
      <c r="AB6" s="79" t="s">
        <v>425</v>
      </c>
      <c r="AC6" s="33" t="s">
        <v>32</v>
      </c>
      <c r="AD6" s="28"/>
      <c r="AE6" s="29" t="s">
        <v>280</v>
      </c>
      <c r="AF6" s="29" t="s">
        <v>289</v>
      </c>
      <c r="AG6" s="29" t="s">
        <v>316</v>
      </c>
      <c r="AH6" s="29" t="s">
        <v>31</v>
      </c>
      <c r="AI6" s="29" t="s">
        <v>105</v>
      </c>
      <c r="AJ6" s="29" t="s">
        <v>256</v>
      </c>
      <c r="AK6" s="29" t="s">
        <v>315</v>
      </c>
      <c r="AL6" s="71" t="s">
        <v>322</v>
      </c>
      <c r="AM6" s="13"/>
      <c r="AN6" s="13"/>
      <c r="AO6" s="13"/>
      <c r="AP6" s="13"/>
      <c r="AQ6" s="12"/>
      <c r="AR6" s="49">
        <f t="shared" ref="AR6:AR13" si="37">(IF(M6="","",(IF(MID(M6,2,1)="-",LEFT(M6,1),LEFT(M6,2)))+0))</f>
        <v>3</v>
      </c>
      <c r="AS6" s="47"/>
      <c r="AT6" s="48">
        <f t="shared" ref="AT6:AZ6" si="38">(IF(O6="","",(IF(MID(O6,2,1)="-",LEFT(O6,1),LEFT(O6,2)))+0))</f>
        <v>2</v>
      </c>
      <c r="AU6" s="48">
        <f t="shared" si="38"/>
        <v>10</v>
      </c>
      <c r="AV6" s="48">
        <f t="shared" si="38"/>
        <v>8</v>
      </c>
      <c r="AW6" s="48">
        <f t="shared" si="38"/>
        <v>1</v>
      </c>
      <c r="AX6" s="48">
        <f t="shared" si="38"/>
        <v>17</v>
      </c>
      <c r="AY6" s="48">
        <f t="shared" si="38"/>
        <v>4</v>
      </c>
      <c r="AZ6" s="46">
        <f t="shared" si="38"/>
        <v>0</v>
      </c>
      <c r="BP6" s="9"/>
      <c r="BQ6" s="49">
        <f t="shared" ref="BQ6:BQ13" si="39">(IF(M6="","",IF(RIGHT(M6,2)="10",RIGHT(M6,2),RIGHT(M6,1))+0))</f>
        <v>0</v>
      </c>
      <c r="BR6" s="47"/>
      <c r="BS6" s="48">
        <f t="shared" ref="BS6:BY6" si="40">(IF(O6="","",IF(RIGHT(O6,2)="10",RIGHT(O6,2),RIGHT(O6,1))+0))</f>
        <v>0</v>
      </c>
      <c r="BT6" s="48">
        <f t="shared" si="40"/>
        <v>0</v>
      </c>
      <c r="BU6" s="48">
        <f t="shared" si="40"/>
        <v>1</v>
      </c>
      <c r="BV6" s="48">
        <f t="shared" si="40"/>
        <v>3</v>
      </c>
      <c r="BW6" s="48">
        <f t="shared" si="40"/>
        <v>1</v>
      </c>
      <c r="BX6" s="48">
        <f t="shared" si="40"/>
        <v>1</v>
      </c>
      <c r="BY6" s="46">
        <f t="shared" si="40"/>
        <v>1</v>
      </c>
      <c r="CO6" s="9"/>
      <c r="CP6" s="49" t="str">
        <f t="shared" ref="CP6:CP13" si="41">(IF(M6="","",IF(AR6&gt;BQ6,"H",IF(AR6&lt;BQ6,"A","D"))))</f>
        <v>H</v>
      </c>
      <c r="CQ6" s="47"/>
      <c r="CR6" s="48" t="str">
        <f t="shared" ref="CR6:CX6" si="42">(IF(O6="","",IF(AT6&gt;BS6,"H",IF(AT6&lt;BS6,"A","D"))))</f>
        <v>H</v>
      </c>
      <c r="CS6" s="48" t="str">
        <f t="shared" si="42"/>
        <v>H</v>
      </c>
      <c r="CT6" s="48" t="str">
        <f t="shared" si="42"/>
        <v>H</v>
      </c>
      <c r="CU6" s="48" t="str">
        <f t="shared" si="42"/>
        <v>A</v>
      </c>
      <c r="CV6" s="48" t="str">
        <f t="shared" si="42"/>
        <v>H</v>
      </c>
      <c r="CW6" s="48" t="str">
        <f t="shared" si="42"/>
        <v>H</v>
      </c>
      <c r="CX6" s="46" t="str">
        <f t="shared" si="42"/>
        <v>A</v>
      </c>
      <c r="DN6" s="9"/>
      <c r="DO6" s="17" t="str">
        <f t="shared" si="4"/>
        <v>Grays Athletic</v>
      </c>
      <c r="DP6" s="21">
        <f t="shared" si="5"/>
        <v>16</v>
      </c>
      <c r="DQ6" s="11">
        <f t="shared" si="6"/>
        <v>6</v>
      </c>
      <c r="DR6" s="11">
        <f t="shared" si="7"/>
        <v>0</v>
      </c>
      <c r="DS6" s="11">
        <f t="shared" si="8"/>
        <v>2</v>
      </c>
      <c r="DT6" s="11">
        <f>COUNTIF(CQ$5:CQ$13,"A")</f>
        <v>7</v>
      </c>
      <c r="DU6" s="11">
        <f>COUNTIF(CQ$5:CQ$13,"D")</f>
        <v>0</v>
      </c>
      <c r="DV6" s="11">
        <f>COUNTIF(CQ$5:CQ$13,"H")</f>
        <v>1</v>
      </c>
      <c r="DW6" s="21">
        <f t="shared" si="9"/>
        <v>13</v>
      </c>
      <c r="DX6" s="21">
        <f t="shared" si="10"/>
        <v>0</v>
      </c>
      <c r="DY6" s="21">
        <f t="shared" si="11"/>
        <v>3</v>
      </c>
      <c r="DZ6" s="20">
        <f>SUM($AR6:$BO6)+SUM(BR$5:BR$13)</f>
        <v>78</v>
      </c>
      <c r="EA6" s="20">
        <f>SUM($BQ6:$CN6)+SUM(AS$5:AS$13)</f>
        <v>23</v>
      </c>
      <c r="EB6" s="21">
        <f>(DW6*3)+DX6</f>
        <v>39</v>
      </c>
      <c r="EC6" s="20">
        <f t="shared" si="12"/>
        <v>55</v>
      </c>
      <c r="ED6" s="9"/>
      <c r="EE6" s="11">
        <f t="shared" si="13"/>
        <v>16</v>
      </c>
      <c r="EF6" s="11">
        <f t="shared" si="14"/>
        <v>13</v>
      </c>
      <c r="EG6" s="11">
        <f t="shared" si="15"/>
        <v>0</v>
      </c>
      <c r="EH6" s="11">
        <f t="shared" si="16"/>
        <v>3</v>
      </c>
      <c r="EI6" s="11">
        <f t="shared" si="17"/>
        <v>78</v>
      </c>
      <c r="EJ6" s="11">
        <f t="shared" si="18"/>
        <v>23</v>
      </c>
      <c r="EK6" s="11">
        <f t="shared" si="19"/>
        <v>39</v>
      </c>
      <c r="EL6" s="11">
        <f t="shared" si="20"/>
        <v>55</v>
      </c>
      <c r="EN6" s="8">
        <f t="shared" si="21"/>
        <v>0</v>
      </c>
      <c r="EO6" s="8">
        <f t="shared" si="22"/>
        <v>0</v>
      </c>
      <c r="EP6" s="8">
        <f t="shared" si="23"/>
        <v>0</v>
      </c>
      <c r="EQ6" s="8">
        <f t="shared" si="24"/>
        <v>0</v>
      </c>
      <c r="ER6" s="8">
        <f t="shared" si="25"/>
        <v>0</v>
      </c>
      <c r="ES6" s="8">
        <f t="shared" si="26"/>
        <v>0</v>
      </c>
      <c r="ET6" s="8">
        <f t="shared" si="27"/>
        <v>0</v>
      </c>
      <c r="EU6" s="8">
        <f t="shared" si="28"/>
        <v>0</v>
      </c>
      <c r="EW6" s="8" t="str">
        <f t="shared" si="29"/>
        <v/>
      </c>
      <c r="EX6" s="8" t="str">
        <f t="shared" si="30"/>
        <v/>
      </c>
      <c r="EY6" s="8" t="str">
        <f t="shared" si="31"/>
        <v/>
      </c>
      <c r="EZ6" s="8" t="str">
        <f t="shared" si="32"/>
        <v/>
      </c>
      <c r="FA6" s="8" t="str">
        <f t="shared" si="33"/>
        <v/>
      </c>
      <c r="FB6" s="8" t="str">
        <f t="shared" si="34"/>
        <v/>
      </c>
      <c r="FC6" s="8" t="str">
        <f t="shared" si="35"/>
        <v/>
      </c>
      <c r="FD6" s="8" t="str">
        <f t="shared" si="36"/>
        <v/>
      </c>
      <c r="FF6" s="79" t="s">
        <v>425</v>
      </c>
      <c r="FG6" s="61">
        <v>52</v>
      </c>
      <c r="FH6" s="59"/>
      <c r="FI6" s="60">
        <v>40</v>
      </c>
      <c r="FJ6" s="60">
        <v>12</v>
      </c>
      <c r="FK6" s="60">
        <v>41</v>
      </c>
      <c r="FL6" s="60">
        <v>24</v>
      </c>
      <c r="FM6" s="60">
        <v>28</v>
      </c>
      <c r="FN6" s="60">
        <v>35</v>
      </c>
      <c r="FO6" s="60">
        <v>55</v>
      </c>
      <c r="FP6" s="254"/>
      <c r="FQ6" s="10"/>
      <c r="FR6" s="10"/>
      <c r="FS6" s="10"/>
      <c r="FT6" s="9"/>
    </row>
    <row r="7" spans="1:185" s="8" customFormat="1" x14ac:dyDescent="0.2">
      <c r="A7" s="8">
        <v>3</v>
      </c>
      <c r="B7" s="8" t="s">
        <v>366</v>
      </c>
      <c r="C7" s="16">
        <v>16</v>
      </c>
      <c r="D7" s="16">
        <v>10</v>
      </c>
      <c r="E7" s="16">
        <v>2</v>
      </c>
      <c r="F7" s="16">
        <v>4</v>
      </c>
      <c r="G7" s="16">
        <v>47</v>
      </c>
      <c r="H7" s="16">
        <v>21</v>
      </c>
      <c r="I7" s="15">
        <v>32</v>
      </c>
      <c r="J7" s="16">
        <f t="shared" si="0"/>
        <v>26</v>
      </c>
      <c r="L7" s="79" t="s">
        <v>424</v>
      </c>
      <c r="M7" s="33" t="s">
        <v>88</v>
      </c>
      <c r="N7" s="29" t="s">
        <v>109</v>
      </c>
      <c r="O7" s="28"/>
      <c r="P7" s="29" t="s">
        <v>83</v>
      </c>
      <c r="Q7" s="29" t="s">
        <v>323</v>
      </c>
      <c r="R7" s="29" t="s">
        <v>28</v>
      </c>
      <c r="S7" s="29" t="s">
        <v>145</v>
      </c>
      <c r="T7" s="29" t="s">
        <v>28</v>
      </c>
      <c r="U7" s="29" t="s">
        <v>64</v>
      </c>
      <c r="V7" s="71"/>
      <c r="W7" s="13"/>
      <c r="X7" s="102"/>
      <c r="Y7" s="13"/>
      <c r="Z7" s="13"/>
      <c r="AA7" s="13"/>
      <c r="AB7" s="79" t="s">
        <v>424</v>
      </c>
      <c r="AC7" s="33" t="s">
        <v>251</v>
      </c>
      <c r="AD7" s="37" t="s">
        <v>381</v>
      </c>
      <c r="AE7" s="28"/>
      <c r="AF7" s="29" t="s">
        <v>137</v>
      </c>
      <c r="AG7" s="29" t="s">
        <v>173</v>
      </c>
      <c r="AH7" s="29" t="s">
        <v>274</v>
      </c>
      <c r="AI7" s="29" t="s">
        <v>304</v>
      </c>
      <c r="AJ7" s="29" t="s">
        <v>250</v>
      </c>
      <c r="AK7" s="29" t="s">
        <v>310</v>
      </c>
      <c r="AL7" s="71"/>
      <c r="AM7" s="13"/>
      <c r="AN7" s="13"/>
      <c r="AO7" s="13"/>
      <c r="AP7" s="13"/>
      <c r="AQ7" s="12"/>
      <c r="AR7" s="49">
        <f t="shared" si="37"/>
        <v>0</v>
      </c>
      <c r="AS7" s="48">
        <f t="shared" ref="AS7:AS13" si="43">(IF(N7="","",(IF(MID(N7,2,1)="-",LEFT(N7,1),LEFT(N7,2)))+0))</f>
        <v>2</v>
      </c>
      <c r="AT7" s="47"/>
      <c r="AU7" s="48">
        <f t="shared" ref="AU7:AZ7" si="44">(IF(P7="","",(IF(MID(P7,2,1)="-",LEFT(P7,1),LEFT(P7,2)))+0))</f>
        <v>2</v>
      </c>
      <c r="AV7" s="48">
        <f t="shared" si="44"/>
        <v>6</v>
      </c>
      <c r="AW7" s="48">
        <f t="shared" si="44"/>
        <v>3</v>
      </c>
      <c r="AX7" s="48">
        <f t="shared" si="44"/>
        <v>4</v>
      </c>
      <c r="AY7" s="48">
        <f t="shared" si="44"/>
        <v>3</v>
      </c>
      <c r="AZ7" s="46">
        <f t="shared" si="44"/>
        <v>4</v>
      </c>
      <c r="BP7" s="9"/>
      <c r="BQ7" s="49">
        <f t="shared" si="39"/>
        <v>5</v>
      </c>
      <c r="BR7" s="48">
        <f t="shared" ref="BR7:BR13" si="45">(IF(N7="","",IF(RIGHT(N7,2)="10",RIGHT(N7,2),RIGHT(N7,1))+0))</f>
        <v>4</v>
      </c>
      <c r="BS7" s="47"/>
      <c r="BT7" s="48">
        <f t="shared" ref="BT7:BY7" si="46">(IF(P7="","",IF(RIGHT(P7,2)="10",RIGHT(P7,2),RIGHT(P7,1))+0))</f>
        <v>3</v>
      </c>
      <c r="BU7" s="48">
        <f t="shared" si="46"/>
        <v>4</v>
      </c>
      <c r="BV7" s="48">
        <f t="shared" si="46"/>
        <v>0</v>
      </c>
      <c r="BW7" s="48">
        <f t="shared" si="46"/>
        <v>2</v>
      </c>
      <c r="BX7" s="48">
        <f t="shared" si="46"/>
        <v>0</v>
      </c>
      <c r="BY7" s="46">
        <f t="shared" si="46"/>
        <v>3</v>
      </c>
      <c r="CO7" s="9"/>
      <c r="CP7" s="49" t="str">
        <f t="shared" si="41"/>
        <v>A</v>
      </c>
      <c r="CQ7" s="48" t="str">
        <f t="shared" ref="CQ7:CQ13" si="47">(IF(N7="","",IF(AS7&gt;BR7,"H",IF(AS7&lt;BR7,"A","D"))))</f>
        <v>A</v>
      </c>
      <c r="CR7" s="47"/>
      <c r="CS7" s="48" t="str">
        <f t="shared" ref="CS7:CX7" si="48">(IF(P7="","",IF(AU7&gt;BT7,"H",IF(AU7&lt;BT7,"A","D"))))</f>
        <v>A</v>
      </c>
      <c r="CT7" s="48" t="str">
        <f t="shared" si="48"/>
        <v>H</v>
      </c>
      <c r="CU7" s="48" t="str">
        <f t="shared" si="48"/>
        <v>H</v>
      </c>
      <c r="CV7" s="48" t="str">
        <f t="shared" si="48"/>
        <v>H</v>
      </c>
      <c r="CW7" s="48" t="str">
        <f t="shared" si="48"/>
        <v>H</v>
      </c>
      <c r="CX7" s="46" t="str">
        <f t="shared" si="48"/>
        <v>H</v>
      </c>
      <c r="DN7" s="9"/>
      <c r="DO7" s="17" t="str">
        <f t="shared" si="4"/>
        <v>Heybridge Swifts</v>
      </c>
      <c r="DP7" s="21">
        <f t="shared" si="5"/>
        <v>16</v>
      </c>
      <c r="DQ7" s="11">
        <f t="shared" si="6"/>
        <v>5</v>
      </c>
      <c r="DR7" s="11">
        <f t="shared" si="7"/>
        <v>0</v>
      </c>
      <c r="DS7" s="11">
        <f t="shared" si="8"/>
        <v>3</v>
      </c>
      <c r="DT7" s="11">
        <f>COUNTIF(CR$5:CR$13,"A")</f>
        <v>4</v>
      </c>
      <c r="DU7" s="11">
        <f>COUNTIF(CR$5:CR$13,"D")</f>
        <v>0</v>
      </c>
      <c r="DV7" s="11">
        <f>COUNTIF(CR$5:CR$13,"H")</f>
        <v>4</v>
      </c>
      <c r="DW7" s="21">
        <f t="shared" si="9"/>
        <v>9</v>
      </c>
      <c r="DX7" s="21">
        <f t="shared" si="10"/>
        <v>0</v>
      </c>
      <c r="DY7" s="21">
        <f t="shared" si="11"/>
        <v>7</v>
      </c>
      <c r="DZ7" s="20">
        <f>SUM($AR7:$BO7)+SUM(BS$5:BS$13)</f>
        <v>41</v>
      </c>
      <c r="EA7" s="20">
        <f>SUM($BQ7:$CN7)+SUM(AT$5:AT$13)</f>
        <v>35</v>
      </c>
      <c r="EB7" s="62" t="str">
        <f>(DW7*3)+DX7-3&amp;"+"</f>
        <v>24+</v>
      </c>
      <c r="EC7" s="20">
        <f t="shared" si="12"/>
        <v>6</v>
      </c>
      <c r="ED7" s="9"/>
      <c r="EE7" s="11">
        <f t="shared" si="13"/>
        <v>16</v>
      </c>
      <c r="EF7" s="11">
        <f t="shared" si="14"/>
        <v>9</v>
      </c>
      <c r="EG7" s="11">
        <f t="shared" si="15"/>
        <v>0</v>
      </c>
      <c r="EH7" s="11">
        <f t="shared" si="16"/>
        <v>7</v>
      </c>
      <c r="EI7" s="11">
        <f t="shared" si="17"/>
        <v>41</v>
      </c>
      <c r="EJ7" s="11">
        <f t="shared" si="18"/>
        <v>35</v>
      </c>
      <c r="EK7" s="11" t="str">
        <f t="shared" si="19"/>
        <v>24+</v>
      </c>
      <c r="EL7" s="11">
        <f t="shared" si="20"/>
        <v>6</v>
      </c>
      <c r="EN7" s="8">
        <f t="shared" si="21"/>
        <v>0</v>
      </c>
      <c r="EO7" s="8">
        <f t="shared" si="22"/>
        <v>0</v>
      </c>
      <c r="EP7" s="8">
        <f t="shared" si="23"/>
        <v>0</v>
      </c>
      <c r="EQ7" s="8">
        <f t="shared" si="24"/>
        <v>0</v>
      </c>
      <c r="ER7" s="8">
        <f t="shared" si="25"/>
        <v>0</v>
      </c>
      <c r="ES7" s="8">
        <f t="shared" si="26"/>
        <v>0</v>
      </c>
      <c r="ET7" s="8">
        <f t="shared" si="27"/>
        <v>0</v>
      </c>
      <c r="EU7" s="8">
        <f t="shared" si="28"/>
        <v>0</v>
      </c>
      <c r="EW7" s="8" t="str">
        <f t="shared" si="29"/>
        <v/>
      </c>
      <c r="EX7" s="8" t="str">
        <f t="shared" si="30"/>
        <v/>
      </c>
      <c r="EY7" s="8" t="str">
        <f t="shared" si="31"/>
        <v/>
      </c>
      <c r="EZ7" s="8" t="str">
        <f t="shared" si="32"/>
        <v/>
      </c>
      <c r="FA7" s="8" t="str">
        <f t="shared" si="33"/>
        <v/>
      </c>
      <c r="FB7" s="8" t="str">
        <f t="shared" si="34"/>
        <v/>
      </c>
      <c r="FC7" s="8" t="str">
        <f t="shared" si="35"/>
        <v/>
      </c>
      <c r="FD7" s="8" t="str">
        <f t="shared" si="36"/>
        <v/>
      </c>
      <c r="FF7" s="79" t="s">
        <v>424</v>
      </c>
      <c r="FG7" s="61">
        <v>28</v>
      </c>
      <c r="FH7" s="60">
        <v>21</v>
      </c>
      <c r="FI7" s="59"/>
      <c r="FJ7" s="60">
        <v>12</v>
      </c>
      <c r="FK7" s="60">
        <v>14</v>
      </c>
      <c r="FL7" s="60">
        <v>7</v>
      </c>
      <c r="FM7" s="60">
        <v>14</v>
      </c>
      <c r="FN7" s="60">
        <v>7</v>
      </c>
      <c r="FO7" s="60">
        <v>17</v>
      </c>
      <c r="FP7" s="83"/>
      <c r="FQ7" s="10"/>
      <c r="FR7" s="10"/>
      <c r="FS7" s="10"/>
      <c r="FT7" s="9"/>
    </row>
    <row r="8" spans="1:185" s="8" customFormat="1" x14ac:dyDescent="0.2">
      <c r="A8" s="8">
        <v>4</v>
      </c>
      <c r="B8" s="8" t="s">
        <v>162</v>
      </c>
      <c r="C8" s="16">
        <v>16</v>
      </c>
      <c r="D8" s="16">
        <v>8</v>
      </c>
      <c r="E8" s="16">
        <v>2</v>
      </c>
      <c r="F8" s="16">
        <v>6</v>
      </c>
      <c r="G8" s="16">
        <v>47</v>
      </c>
      <c r="H8" s="16">
        <v>41</v>
      </c>
      <c r="I8" s="15">
        <v>26</v>
      </c>
      <c r="J8" s="16">
        <f t="shared" si="0"/>
        <v>6</v>
      </c>
      <c r="L8" s="79" t="s">
        <v>438</v>
      </c>
      <c r="M8" s="33" t="s">
        <v>79</v>
      </c>
      <c r="N8" s="29" t="s">
        <v>151</v>
      </c>
      <c r="O8" s="29" t="s">
        <v>16</v>
      </c>
      <c r="P8" s="28"/>
      <c r="Q8" s="29" t="s">
        <v>75</v>
      </c>
      <c r="R8" s="29" t="s">
        <v>52</v>
      </c>
      <c r="S8" s="29" t="s">
        <v>147</v>
      </c>
      <c r="T8" s="29" t="s">
        <v>16</v>
      </c>
      <c r="U8" s="29" t="s">
        <v>195</v>
      </c>
      <c r="V8" s="71"/>
      <c r="W8" s="13"/>
      <c r="X8" s="102"/>
      <c r="Y8" s="13"/>
      <c r="Z8" s="13"/>
      <c r="AA8" s="13"/>
      <c r="AB8" s="79" t="s">
        <v>438</v>
      </c>
      <c r="AC8" s="33" t="s">
        <v>355</v>
      </c>
      <c r="AD8" s="29" t="s">
        <v>260</v>
      </c>
      <c r="AE8" s="29" t="s">
        <v>213</v>
      </c>
      <c r="AF8" s="28"/>
      <c r="AG8" s="29" t="s">
        <v>370</v>
      </c>
      <c r="AH8" s="29" t="s">
        <v>138</v>
      </c>
      <c r="AI8" s="29" t="s">
        <v>261</v>
      </c>
      <c r="AJ8" s="29" t="s">
        <v>158</v>
      </c>
      <c r="AK8" s="29" t="s">
        <v>347</v>
      </c>
      <c r="AL8" s="71"/>
      <c r="AM8" s="13"/>
      <c r="AN8" s="13"/>
      <c r="AO8" s="13"/>
      <c r="AP8" s="13"/>
      <c r="AQ8" s="12"/>
      <c r="AR8" s="49">
        <f t="shared" si="37"/>
        <v>0</v>
      </c>
      <c r="AS8" s="48">
        <f t="shared" si="43"/>
        <v>3</v>
      </c>
      <c r="AT8" s="48">
        <f t="shared" ref="AT8:AT13" si="49">(IF(O8="","",(IF(MID(O8,2,1)="-",LEFT(O8,1),LEFT(O8,2)))+0))</f>
        <v>2</v>
      </c>
      <c r="AU8" s="47"/>
      <c r="AV8" s="48">
        <f>(IF(Q8="","",(IF(MID(Q8,2,1)="-",LEFT(Q8,1),LEFT(Q8,2)))+0))</f>
        <v>3</v>
      </c>
      <c r="AW8" s="48">
        <f>(IF(R8="","",(IF(MID(R8,2,1)="-",LEFT(R8,1),LEFT(R8,2)))+0))</f>
        <v>3</v>
      </c>
      <c r="AX8" s="48">
        <f>(IF(S8="","",(IF(MID(S8,2,1)="-",LEFT(S8,1),LEFT(S8,2)))+0))</f>
        <v>5</v>
      </c>
      <c r="AY8" s="48">
        <f>(IF(T8="","",(IF(MID(T8,2,1)="-",LEFT(T8,1),LEFT(T8,2)))+0))</f>
        <v>2</v>
      </c>
      <c r="AZ8" s="46">
        <f>(IF(U8="","",(IF(MID(U8,2,1)="-",LEFT(U8,1),LEFT(U8,2)))+0))</f>
        <v>2</v>
      </c>
      <c r="BP8" s="9"/>
      <c r="BQ8" s="49">
        <f t="shared" si="39"/>
        <v>2</v>
      </c>
      <c r="BR8" s="48">
        <f t="shared" si="45"/>
        <v>5</v>
      </c>
      <c r="BS8" s="48">
        <f t="shared" ref="BS8:BS13" si="50">(IF(O8="","",IF(RIGHT(O8,2)="10",RIGHT(O8,2),RIGHT(O8,1))+0))</f>
        <v>1</v>
      </c>
      <c r="BT8" s="47"/>
      <c r="BU8" s="48">
        <f>(IF(Q8="","",IF(RIGHT(Q8,2)="10",RIGHT(Q8,2),RIGHT(Q8,1))+0))</f>
        <v>3</v>
      </c>
      <c r="BV8" s="48">
        <f>(IF(R8="","",IF(RIGHT(R8,2)="10",RIGHT(R8,2),RIGHT(R8,1))+0))</f>
        <v>2</v>
      </c>
      <c r="BW8" s="48">
        <f>(IF(S8="","",IF(RIGHT(S8,2)="10",RIGHT(S8,2),RIGHT(S8,1))+0))</f>
        <v>0</v>
      </c>
      <c r="BX8" s="48">
        <f>(IF(T8="","",IF(RIGHT(T8,2)="10",RIGHT(T8,2),RIGHT(T8,1))+0))</f>
        <v>1</v>
      </c>
      <c r="BY8" s="46">
        <f>(IF(U8="","",IF(RIGHT(U8,2)="10",RIGHT(U8,2),RIGHT(U8,1))+0))</f>
        <v>5</v>
      </c>
      <c r="CO8" s="9"/>
      <c r="CP8" s="49" t="str">
        <f t="shared" si="41"/>
        <v>A</v>
      </c>
      <c r="CQ8" s="48" t="str">
        <f t="shared" si="47"/>
        <v>A</v>
      </c>
      <c r="CR8" s="48" t="str">
        <f t="shared" ref="CR8:CR13" si="51">(IF(O8="","",IF(AT8&gt;BS8,"H",IF(AT8&lt;BS8,"A","D"))))</f>
        <v>H</v>
      </c>
      <c r="CS8" s="47"/>
      <c r="CT8" s="48" t="str">
        <f>(IF(Q8="","",IF(AV8&gt;BU8,"H",IF(AV8&lt;BU8,"A","D"))))</f>
        <v>D</v>
      </c>
      <c r="CU8" s="48" t="str">
        <f>(IF(R8="","",IF(AW8&gt;BV8,"H",IF(AW8&lt;BV8,"A","D"))))</f>
        <v>H</v>
      </c>
      <c r="CV8" s="48" t="str">
        <f>(IF(S8="","",IF(AX8&gt;BW8,"H",IF(AX8&lt;BW8,"A","D"))))</f>
        <v>H</v>
      </c>
      <c r="CW8" s="48" t="str">
        <f>(IF(T8="","",IF(AY8&gt;BX8,"H",IF(AY8&lt;BX8,"A","D"))))</f>
        <v>H</v>
      </c>
      <c r="CX8" s="46" t="str">
        <f>(IF(U8="","",IF(AZ8&gt;BY8,"H",IF(AZ8&lt;BY8,"A","D"))))</f>
        <v>A</v>
      </c>
      <c r="DN8" s="9"/>
      <c r="DO8" s="17" t="str">
        <f t="shared" si="4"/>
        <v>Leiston</v>
      </c>
      <c r="DP8" s="21">
        <f t="shared" si="5"/>
        <v>16</v>
      </c>
      <c r="DQ8" s="11">
        <f t="shared" si="6"/>
        <v>4</v>
      </c>
      <c r="DR8" s="11">
        <f t="shared" si="7"/>
        <v>1</v>
      </c>
      <c r="DS8" s="11">
        <f t="shared" si="8"/>
        <v>3</v>
      </c>
      <c r="DT8" s="11">
        <f>COUNTIF(CS$5:CS$13,"A")</f>
        <v>4</v>
      </c>
      <c r="DU8" s="11">
        <f>COUNTIF(CS$5:CS$13,"D")</f>
        <v>0</v>
      </c>
      <c r="DV8" s="11">
        <f>COUNTIF(CS$5:CS$13,"H")</f>
        <v>4</v>
      </c>
      <c r="DW8" s="21">
        <f t="shared" si="9"/>
        <v>8</v>
      </c>
      <c r="DX8" s="21">
        <f t="shared" si="10"/>
        <v>1</v>
      </c>
      <c r="DY8" s="21">
        <f t="shared" si="11"/>
        <v>7</v>
      </c>
      <c r="DZ8" s="20">
        <f>SUM($AR8:$BO8)+SUM(BT$5:BT$13)</f>
        <v>36</v>
      </c>
      <c r="EA8" s="20">
        <f>SUM($BQ8:$CN8)+SUM(AU$5:AU$13)</f>
        <v>58</v>
      </c>
      <c r="EB8" s="21">
        <f t="shared" ref="EB8:EB13" si="52">(DW8*3)+DX8</f>
        <v>25</v>
      </c>
      <c r="EC8" s="20">
        <f t="shared" si="12"/>
        <v>-22</v>
      </c>
      <c r="ED8" s="9"/>
      <c r="EE8" s="11">
        <f t="shared" si="13"/>
        <v>16</v>
      </c>
      <c r="EF8" s="11">
        <f t="shared" si="14"/>
        <v>8</v>
      </c>
      <c r="EG8" s="11">
        <f t="shared" si="15"/>
        <v>1</v>
      </c>
      <c r="EH8" s="11">
        <f t="shared" si="16"/>
        <v>7</v>
      </c>
      <c r="EI8" s="11">
        <f t="shared" si="17"/>
        <v>36</v>
      </c>
      <c r="EJ8" s="11">
        <f t="shared" si="18"/>
        <v>58</v>
      </c>
      <c r="EK8" s="11">
        <f t="shared" si="19"/>
        <v>25</v>
      </c>
      <c r="EL8" s="11">
        <f t="shared" si="20"/>
        <v>-22</v>
      </c>
      <c r="EN8" s="8">
        <f t="shared" si="21"/>
        <v>0</v>
      </c>
      <c r="EO8" s="8">
        <f t="shared" si="22"/>
        <v>0</v>
      </c>
      <c r="EP8" s="8">
        <f t="shared" si="23"/>
        <v>0</v>
      </c>
      <c r="EQ8" s="8">
        <f t="shared" si="24"/>
        <v>0</v>
      </c>
      <c r="ER8" s="8">
        <f t="shared" si="25"/>
        <v>0</v>
      </c>
      <c r="ES8" s="8">
        <f t="shared" si="26"/>
        <v>0</v>
      </c>
      <c r="ET8" s="8">
        <f t="shared" si="27"/>
        <v>0</v>
      </c>
      <c r="EU8" s="8">
        <f t="shared" si="28"/>
        <v>0</v>
      </c>
      <c r="EW8" s="8" t="str">
        <f t="shared" si="29"/>
        <v/>
      </c>
      <c r="EX8" s="8" t="str">
        <f t="shared" si="30"/>
        <v/>
      </c>
      <c r="EY8" s="8" t="str">
        <f t="shared" si="31"/>
        <v/>
      </c>
      <c r="EZ8" s="8" t="str">
        <f t="shared" si="32"/>
        <v/>
      </c>
      <c r="FA8" s="8" t="str">
        <f t="shared" si="33"/>
        <v/>
      </c>
      <c r="FB8" s="8" t="str">
        <f t="shared" si="34"/>
        <v/>
      </c>
      <c r="FC8" s="8" t="str">
        <f t="shared" si="35"/>
        <v/>
      </c>
      <c r="FD8" s="8" t="str">
        <f t="shared" si="36"/>
        <v/>
      </c>
      <c r="FF8" s="79" t="s">
        <v>438</v>
      </c>
      <c r="FG8" s="61">
        <v>30</v>
      </c>
      <c r="FH8" s="60">
        <v>30</v>
      </c>
      <c r="FI8" s="60">
        <v>39</v>
      </c>
      <c r="FJ8" s="59"/>
      <c r="FK8" s="60">
        <v>42</v>
      </c>
      <c r="FL8" s="60">
        <v>42</v>
      </c>
      <c r="FM8" s="60">
        <v>39</v>
      </c>
      <c r="FN8" s="60">
        <v>48</v>
      </c>
      <c r="FO8" s="60">
        <v>42</v>
      </c>
      <c r="FP8" s="83"/>
      <c r="FQ8" s="10"/>
      <c r="FR8" s="10"/>
      <c r="FS8" s="10"/>
      <c r="FT8" s="9"/>
    </row>
    <row r="9" spans="1:185" s="8" customFormat="1" x14ac:dyDescent="0.2">
      <c r="A9" s="8">
        <v>5</v>
      </c>
      <c r="B9" s="8" t="s">
        <v>438</v>
      </c>
      <c r="C9" s="16">
        <v>16</v>
      </c>
      <c r="D9" s="16">
        <v>8</v>
      </c>
      <c r="E9" s="16">
        <v>1</v>
      </c>
      <c r="F9" s="16">
        <v>7</v>
      </c>
      <c r="G9" s="16">
        <v>36</v>
      </c>
      <c r="H9" s="16">
        <v>58</v>
      </c>
      <c r="I9" s="15">
        <v>25</v>
      </c>
      <c r="J9" s="16">
        <f t="shared" si="0"/>
        <v>-22</v>
      </c>
      <c r="L9" s="79" t="s">
        <v>162</v>
      </c>
      <c r="M9" s="33" t="s">
        <v>21</v>
      </c>
      <c r="N9" s="29" t="s">
        <v>109</v>
      </c>
      <c r="O9" s="29" t="s">
        <v>35</v>
      </c>
      <c r="P9" s="29" t="s">
        <v>62</v>
      </c>
      <c r="Q9" s="28"/>
      <c r="R9" s="29" t="s">
        <v>145</v>
      </c>
      <c r="S9" s="29" t="s">
        <v>16</v>
      </c>
      <c r="T9" s="29" t="s">
        <v>147</v>
      </c>
      <c r="U9" s="29" t="s">
        <v>98</v>
      </c>
      <c r="V9" s="71"/>
      <c r="W9" s="13"/>
      <c r="X9" s="13"/>
      <c r="Y9" s="13"/>
      <c r="Z9" s="13"/>
      <c r="AA9" s="13"/>
      <c r="AB9" s="79" t="s">
        <v>162</v>
      </c>
      <c r="AC9" s="33" t="s">
        <v>150</v>
      </c>
      <c r="AD9" s="29" t="s">
        <v>132</v>
      </c>
      <c r="AE9" s="29" t="s">
        <v>237</v>
      </c>
      <c r="AF9" s="29" t="s">
        <v>352</v>
      </c>
      <c r="AG9" s="28"/>
      <c r="AH9" s="29" t="s">
        <v>5</v>
      </c>
      <c r="AI9" s="29" t="s">
        <v>125</v>
      </c>
      <c r="AJ9" s="29" t="s">
        <v>357</v>
      </c>
      <c r="AK9" s="29" t="s">
        <v>213</v>
      </c>
      <c r="AL9" s="71"/>
      <c r="AM9" s="13"/>
      <c r="AN9" s="13"/>
      <c r="AO9" s="13"/>
      <c r="AP9" s="13"/>
      <c r="AQ9" s="12"/>
      <c r="AR9" s="49">
        <f t="shared" si="37"/>
        <v>2</v>
      </c>
      <c r="AS9" s="48">
        <f t="shared" si="43"/>
        <v>2</v>
      </c>
      <c r="AT9" s="48">
        <f t="shared" si="49"/>
        <v>1</v>
      </c>
      <c r="AU9" s="48">
        <f>(IF(P9="","",(IF(MID(P9,2,1)="-",LEFT(P9,1),LEFT(P9,2)))+0))</f>
        <v>4</v>
      </c>
      <c r="AV9" s="47"/>
      <c r="AW9" s="48">
        <f>(IF(R9="","",(IF(MID(R9,2,1)="-",LEFT(R9,1),LEFT(R9,2)))+0))</f>
        <v>4</v>
      </c>
      <c r="AX9" s="48">
        <f>(IF(S9="","",(IF(MID(S9,2,1)="-",LEFT(S9,1),LEFT(S9,2)))+0))</f>
        <v>2</v>
      </c>
      <c r="AY9" s="48">
        <f>(IF(T9="","",(IF(MID(T9,2,1)="-",LEFT(T9,1),LEFT(T9,2)))+0))</f>
        <v>5</v>
      </c>
      <c r="AZ9" s="46">
        <f>(IF(U9="","",(IF(MID(U9,2,1)="-",LEFT(U9,1),LEFT(U9,2)))+0))</f>
        <v>1</v>
      </c>
      <c r="BP9" s="9"/>
      <c r="BQ9" s="49">
        <f t="shared" si="39"/>
        <v>2</v>
      </c>
      <c r="BR9" s="48">
        <f t="shared" si="45"/>
        <v>4</v>
      </c>
      <c r="BS9" s="48">
        <f t="shared" si="50"/>
        <v>2</v>
      </c>
      <c r="BT9" s="48">
        <f>(IF(P9="","",IF(RIGHT(P9,2)="10",RIGHT(P9,2),RIGHT(P9,1))+0))</f>
        <v>1</v>
      </c>
      <c r="BU9" s="47"/>
      <c r="BV9" s="48">
        <f>(IF(R9="","",IF(RIGHT(R9,2)="10",RIGHT(R9,2),RIGHT(R9,1))+0))</f>
        <v>2</v>
      </c>
      <c r="BW9" s="48">
        <f>(IF(S9="","",IF(RIGHT(S9,2)="10",RIGHT(S9,2),RIGHT(S9,1))+0))</f>
        <v>1</v>
      </c>
      <c r="BX9" s="48">
        <f>(IF(T9="","",IF(RIGHT(T9,2)="10",RIGHT(T9,2),RIGHT(T9,1))+0))</f>
        <v>0</v>
      </c>
      <c r="BY9" s="46">
        <f>(IF(U9="","",IF(RIGHT(U9,2)="10",RIGHT(U9,2),RIGHT(U9,1))+0))</f>
        <v>0</v>
      </c>
      <c r="CO9" s="9"/>
      <c r="CP9" s="49" t="str">
        <f t="shared" si="41"/>
        <v>D</v>
      </c>
      <c r="CQ9" s="48" t="str">
        <f t="shared" si="47"/>
        <v>A</v>
      </c>
      <c r="CR9" s="48" t="str">
        <f t="shared" si="51"/>
        <v>A</v>
      </c>
      <c r="CS9" s="48" t="str">
        <f>(IF(P9="","",IF(AU9&gt;BT9,"H",IF(AU9&lt;BT9,"A","D"))))</f>
        <v>H</v>
      </c>
      <c r="CT9" s="47"/>
      <c r="CU9" s="48" t="str">
        <f>(IF(R9="","",IF(AW9&gt;BV9,"H",IF(AW9&lt;BV9,"A","D"))))</f>
        <v>H</v>
      </c>
      <c r="CV9" s="48" t="str">
        <f>(IF(S9="","",IF(AX9&gt;BW9,"H",IF(AX9&lt;BW9,"A","D"))))</f>
        <v>H</v>
      </c>
      <c r="CW9" s="48" t="str">
        <f>(IF(T9="","",IF(AY9&gt;BX9,"H",IF(AY9&lt;BX9,"A","D"))))</f>
        <v>H</v>
      </c>
      <c r="CX9" s="46" t="str">
        <f>(IF(U9="","",IF(AZ9&gt;BY9,"H",IF(AZ9&lt;BY9,"A","D"))))</f>
        <v>H</v>
      </c>
      <c r="DN9" s="9"/>
      <c r="DO9" s="17" t="str">
        <f t="shared" si="4"/>
        <v>VCD Athletic</v>
      </c>
      <c r="DP9" s="21">
        <f t="shared" si="5"/>
        <v>16</v>
      </c>
      <c r="DQ9" s="11">
        <f t="shared" si="6"/>
        <v>5</v>
      </c>
      <c r="DR9" s="11">
        <f t="shared" si="7"/>
        <v>1</v>
      </c>
      <c r="DS9" s="11">
        <f t="shared" si="8"/>
        <v>2</v>
      </c>
      <c r="DT9" s="11">
        <f>COUNTIF(CT$5:CT$13,"A")</f>
        <v>3</v>
      </c>
      <c r="DU9" s="11">
        <f>COUNTIF(CT$5:CT$13,"D")</f>
        <v>1</v>
      </c>
      <c r="DV9" s="11">
        <f>COUNTIF(CT$5:CT$13,"H")</f>
        <v>4</v>
      </c>
      <c r="DW9" s="21">
        <f t="shared" si="9"/>
        <v>8</v>
      </c>
      <c r="DX9" s="21">
        <f t="shared" si="10"/>
        <v>2</v>
      </c>
      <c r="DY9" s="21">
        <f t="shared" si="11"/>
        <v>6</v>
      </c>
      <c r="DZ9" s="20">
        <f>SUM($AR9:$BO9)+SUM(BU$5:BU$13)</f>
        <v>47</v>
      </c>
      <c r="EA9" s="20">
        <f>SUM($BQ9:$CN9)+SUM(AV$5:AV$13)</f>
        <v>41</v>
      </c>
      <c r="EB9" s="21">
        <f t="shared" si="52"/>
        <v>26</v>
      </c>
      <c r="EC9" s="20">
        <f t="shared" si="12"/>
        <v>6</v>
      </c>
      <c r="ED9" s="9"/>
      <c r="EE9" s="11">
        <f t="shared" si="13"/>
        <v>16</v>
      </c>
      <c r="EF9" s="11">
        <f t="shared" si="14"/>
        <v>8</v>
      </c>
      <c r="EG9" s="11">
        <f t="shared" si="15"/>
        <v>2</v>
      </c>
      <c r="EH9" s="11">
        <f t="shared" si="16"/>
        <v>6</v>
      </c>
      <c r="EI9" s="11">
        <f t="shared" si="17"/>
        <v>47</v>
      </c>
      <c r="EJ9" s="11">
        <f t="shared" si="18"/>
        <v>41</v>
      </c>
      <c r="EK9" s="11">
        <f t="shared" si="19"/>
        <v>26</v>
      </c>
      <c r="EL9" s="11">
        <f t="shared" si="20"/>
        <v>6</v>
      </c>
      <c r="EN9" s="8">
        <f t="shared" si="21"/>
        <v>0</v>
      </c>
      <c r="EO9" s="8">
        <f t="shared" si="22"/>
        <v>0</v>
      </c>
      <c r="EP9" s="8">
        <f t="shared" si="23"/>
        <v>0</v>
      </c>
      <c r="EQ9" s="8">
        <f t="shared" si="24"/>
        <v>0</v>
      </c>
      <c r="ER9" s="8">
        <f t="shared" si="25"/>
        <v>0</v>
      </c>
      <c r="ES9" s="8">
        <f t="shared" si="26"/>
        <v>0</v>
      </c>
      <c r="ET9" s="8">
        <f t="shared" si="27"/>
        <v>0</v>
      </c>
      <c r="EU9" s="8">
        <f t="shared" si="28"/>
        <v>0</v>
      </c>
      <c r="EW9" s="8" t="str">
        <f t="shared" si="29"/>
        <v/>
      </c>
      <c r="EX9" s="8" t="str">
        <f t="shared" si="30"/>
        <v/>
      </c>
      <c r="EY9" s="8" t="str">
        <f t="shared" si="31"/>
        <v/>
      </c>
      <c r="EZ9" s="8" t="str">
        <f t="shared" si="32"/>
        <v/>
      </c>
      <c r="FA9" s="8" t="str">
        <f t="shared" si="33"/>
        <v/>
      </c>
      <c r="FB9" s="8" t="str">
        <f t="shared" si="34"/>
        <v/>
      </c>
      <c r="FC9" s="8" t="str">
        <f t="shared" si="35"/>
        <v/>
      </c>
      <c r="FD9" s="8" t="str">
        <f t="shared" si="36"/>
        <v/>
      </c>
      <c r="FF9" s="79" t="s">
        <v>162</v>
      </c>
      <c r="FG9" s="61">
        <v>29</v>
      </c>
      <c r="FH9" s="60">
        <v>20</v>
      </c>
      <c r="FI9" s="60">
        <v>23</v>
      </c>
      <c r="FJ9" s="60">
        <v>7</v>
      </c>
      <c r="FK9" s="59"/>
      <c r="FL9" s="60">
        <v>22</v>
      </c>
      <c r="FM9" s="60">
        <v>24</v>
      </c>
      <c r="FN9" s="60">
        <v>25</v>
      </c>
      <c r="FO9" s="60">
        <v>25</v>
      </c>
      <c r="FP9" s="83"/>
      <c r="FQ9" s="10"/>
      <c r="FR9" s="10"/>
      <c r="FS9" s="10"/>
      <c r="FT9" s="9"/>
    </row>
    <row r="10" spans="1:185" s="8" customFormat="1" x14ac:dyDescent="0.2">
      <c r="A10" s="8">
        <v>6</v>
      </c>
      <c r="B10" s="8" t="s">
        <v>424</v>
      </c>
      <c r="C10" s="16">
        <v>16</v>
      </c>
      <c r="D10" s="16">
        <v>9</v>
      </c>
      <c r="E10" s="16">
        <v>0</v>
      </c>
      <c r="F10" s="16">
        <v>7</v>
      </c>
      <c r="G10" s="16">
        <v>41</v>
      </c>
      <c r="H10" s="16">
        <v>35</v>
      </c>
      <c r="I10" s="15" t="s">
        <v>379</v>
      </c>
      <c r="J10" s="16">
        <f t="shared" si="0"/>
        <v>6</v>
      </c>
      <c r="L10" s="79" t="s">
        <v>423</v>
      </c>
      <c r="M10" s="33" t="s">
        <v>148</v>
      </c>
      <c r="N10" s="29" t="s">
        <v>109</v>
      </c>
      <c r="O10" s="29" t="s">
        <v>165</v>
      </c>
      <c r="P10" s="29" t="s">
        <v>35</v>
      </c>
      <c r="Q10" s="29" t="s">
        <v>109</v>
      </c>
      <c r="R10" s="28"/>
      <c r="S10" s="29" t="s">
        <v>437</v>
      </c>
      <c r="T10" s="29" t="s">
        <v>83</v>
      </c>
      <c r="U10" s="29" t="s">
        <v>55</v>
      </c>
      <c r="V10" s="71"/>
      <c r="W10" s="13"/>
      <c r="X10" s="13"/>
      <c r="Y10" s="13"/>
      <c r="Z10" s="13"/>
      <c r="AA10" s="13"/>
      <c r="AB10" s="79" t="s">
        <v>423</v>
      </c>
      <c r="AC10" s="33" t="s">
        <v>119</v>
      </c>
      <c r="AD10" s="29" t="s">
        <v>261</v>
      </c>
      <c r="AE10" s="29" t="s">
        <v>275</v>
      </c>
      <c r="AF10" s="29" t="s">
        <v>173</v>
      </c>
      <c r="AG10" s="29" t="s">
        <v>279</v>
      </c>
      <c r="AH10" s="28"/>
      <c r="AI10" s="29" t="s">
        <v>133</v>
      </c>
      <c r="AJ10" s="29" t="s">
        <v>296</v>
      </c>
      <c r="AK10" s="29" t="s">
        <v>269</v>
      </c>
      <c r="AL10" s="71"/>
      <c r="AM10" s="13"/>
      <c r="AN10" s="13"/>
      <c r="AO10" s="13"/>
      <c r="AP10" s="13"/>
      <c r="AQ10" s="12"/>
      <c r="AR10" s="49">
        <f t="shared" si="37"/>
        <v>1</v>
      </c>
      <c r="AS10" s="48">
        <f t="shared" si="43"/>
        <v>2</v>
      </c>
      <c r="AT10" s="48">
        <f t="shared" si="49"/>
        <v>3</v>
      </c>
      <c r="AU10" s="48">
        <f>(IF(P10="","",(IF(MID(P10,2,1)="-",LEFT(P10,1),LEFT(P10,2)))+0))</f>
        <v>1</v>
      </c>
      <c r="AV10" s="48">
        <f>(IF(Q10="","",(IF(MID(Q10,2,1)="-",LEFT(Q10,1),LEFT(Q10,2)))+0))</f>
        <v>2</v>
      </c>
      <c r="AW10" s="47"/>
      <c r="AX10" s="48">
        <f>(IF(S10="","",(IF(MID(S10,2,1)="-",LEFT(S10,1),LEFT(S10,2)))+0))</f>
        <v>6</v>
      </c>
      <c r="AY10" s="48">
        <f>(IF(T10="","",(IF(MID(T10,2,1)="-",LEFT(T10,1),LEFT(T10,2)))+0))</f>
        <v>2</v>
      </c>
      <c r="AZ10" s="46">
        <f>(IF(U10="","",(IF(MID(U10,2,1)="-",LEFT(U10,1),LEFT(U10,2)))+0))</f>
        <v>1</v>
      </c>
      <c r="BP10" s="9"/>
      <c r="BQ10" s="49">
        <f t="shared" si="39"/>
        <v>6</v>
      </c>
      <c r="BR10" s="48">
        <f t="shared" si="45"/>
        <v>4</v>
      </c>
      <c r="BS10" s="48">
        <f t="shared" si="50"/>
        <v>4</v>
      </c>
      <c r="BT10" s="48">
        <f>(IF(P10="","",IF(RIGHT(P10,2)="10",RIGHT(P10,2),RIGHT(P10,1))+0))</f>
        <v>2</v>
      </c>
      <c r="BU10" s="48">
        <f>(IF(Q10="","",IF(RIGHT(Q10,2)="10",RIGHT(Q10,2),RIGHT(Q10,1))+0))</f>
        <v>4</v>
      </c>
      <c r="BV10" s="47"/>
      <c r="BW10" s="48">
        <f>(IF(S10="","",IF(RIGHT(S10,2)="10",RIGHT(S10,2),RIGHT(S10,1))+0))</f>
        <v>6</v>
      </c>
      <c r="BX10" s="48">
        <f>(IF(T10="","",IF(RIGHT(T10,2)="10",RIGHT(T10,2),RIGHT(T10,1))+0))</f>
        <v>3</v>
      </c>
      <c r="BY10" s="46">
        <f>(IF(U10="","",IF(RIGHT(U10,2)="10",RIGHT(U10,2),RIGHT(U10,1))+0))</f>
        <v>1</v>
      </c>
      <c r="CO10" s="9"/>
      <c r="CP10" s="49" t="str">
        <f t="shared" si="41"/>
        <v>A</v>
      </c>
      <c r="CQ10" s="48" t="str">
        <f t="shared" si="47"/>
        <v>A</v>
      </c>
      <c r="CR10" s="48" t="str">
        <f t="shared" si="51"/>
        <v>A</v>
      </c>
      <c r="CS10" s="48" t="str">
        <f>(IF(P10="","",IF(AU10&gt;BT10,"H",IF(AU10&lt;BT10,"A","D"))))</f>
        <v>A</v>
      </c>
      <c r="CT10" s="48" t="str">
        <f>(IF(Q10="","",IF(AV10&gt;BU10,"H",IF(AV10&lt;BU10,"A","D"))))</f>
        <v>A</v>
      </c>
      <c r="CU10" s="47"/>
      <c r="CV10" s="48" t="str">
        <f>(IF(S10="","",IF(AX10&gt;BW10,"H",IF(AX10&lt;BW10,"A","D"))))</f>
        <v>D</v>
      </c>
      <c r="CW10" s="48" t="str">
        <f>(IF(T10="","",IF(AY10&gt;BX10,"H",IF(AY10&lt;BX10,"A","D"))))</f>
        <v>A</v>
      </c>
      <c r="CX10" s="46" t="str">
        <f>(IF(U10="","",IF(AZ10&gt;BY10,"H",IF(AZ10&lt;BY10,"A","D"))))</f>
        <v>D</v>
      </c>
      <c r="DN10" s="9"/>
      <c r="DO10" s="17" t="str">
        <f t="shared" si="4"/>
        <v>Waltham Abbey</v>
      </c>
      <c r="DP10" s="21">
        <f t="shared" si="5"/>
        <v>16</v>
      </c>
      <c r="DQ10" s="11">
        <f t="shared" si="6"/>
        <v>0</v>
      </c>
      <c r="DR10" s="11">
        <f t="shared" si="7"/>
        <v>2</v>
      </c>
      <c r="DS10" s="11">
        <f t="shared" si="8"/>
        <v>6</v>
      </c>
      <c r="DT10" s="11">
        <f>COUNTIF(CU$5:CU$13,"A")</f>
        <v>3</v>
      </c>
      <c r="DU10" s="11">
        <f>COUNTIF(CU$5:CU$13,"D")</f>
        <v>0</v>
      </c>
      <c r="DV10" s="11">
        <f>COUNTIF(CU$5:CU$13,"H")</f>
        <v>5</v>
      </c>
      <c r="DW10" s="21">
        <f t="shared" si="9"/>
        <v>3</v>
      </c>
      <c r="DX10" s="21">
        <f t="shared" si="10"/>
        <v>2</v>
      </c>
      <c r="DY10" s="21">
        <f t="shared" si="11"/>
        <v>11</v>
      </c>
      <c r="DZ10" s="20">
        <f>SUM($AR10:$BO10)+SUM(BV$5:BV$13)</f>
        <v>35</v>
      </c>
      <c r="EA10" s="20">
        <f>SUM($BQ10:$CN10)+SUM(AW$5:AW$13)</f>
        <v>52</v>
      </c>
      <c r="EB10" s="21">
        <f t="shared" si="52"/>
        <v>11</v>
      </c>
      <c r="EC10" s="20">
        <f t="shared" si="12"/>
        <v>-17</v>
      </c>
      <c r="ED10" s="9"/>
      <c r="EE10" s="11">
        <f t="shared" si="13"/>
        <v>16</v>
      </c>
      <c r="EF10" s="11">
        <f t="shared" si="14"/>
        <v>3</v>
      </c>
      <c r="EG10" s="11">
        <f t="shared" si="15"/>
        <v>2</v>
      </c>
      <c r="EH10" s="11">
        <f t="shared" si="16"/>
        <v>11</v>
      </c>
      <c r="EI10" s="11">
        <f t="shared" si="17"/>
        <v>35</v>
      </c>
      <c r="EJ10" s="11">
        <f t="shared" si="18"/>
        <v>52</v>
      </c>
      <c r="EK10" s="11">
        <f t="shared" si="19"/>
        <v>11</v>
      </c>
      <c r="EL10" s="11">
        <f t="shared" si="20"/>
        <v>-17</v>
      </c>
      <c r="EN10" s="8">
        <f t="shared" si="21"/>
        <v>0</v>
      </c>
      <c r="EO10" s="8">
        <f t="shared" si="22"/>
        <v>0</v>
      </c>
      <c r="EP10" s="8">
        <f t="shared" si="23"/>
        <v>0</v>
      </c>
      <c r="EQ10" s="8">
        <f t="shared" si="24"/>
        <v>0</v>
      </c>
      <c r="ER10" s="8">
        <f t="shared" si="25"/>
        <v>0</v>
      </c>
      <c r="ES10" s="8">
        <f t="shared" si="26"/>
        <v>0</v>
      </c>
      <c r="ET10" s="8">
        <f t="shared" si="27"/>
        <v>0</v>
      </c>
      <c r="EU10" s="8">
        <f t="shared" si="28"/>
        <v>0</v>
      </c>
      <c r="EW10" s="8" t="str">
        <f t="shared" si="29"/>
        <v/>
      </c>
      <c r="EX10" s="8" t="str">
        <f t="shared" si="30"/>
        <v/>
      </c>
      <c r="EY10" s="8" t="str">
        <f t="shared" si="31"/>
        <v/>
      </c>
      <c r="EZ10" s="8" t="str">
        <f t="shared" si="32"/>
        <v/>
      </c>
      <c r="FA10" s="8" t="str">
        <f t="shared" si="33"/>
        <v/>
      </c>
      <c r="FB10" s="8" t="str">
        <f t="shared" si="34"/>
        <v/>
      </c>
      <c r="FC10" s="8" t="str">
        <f t="shared" si="35"/>
        <v/>
      </c>
      <c r="FD10" s="8" t="str">
        <f t="shared" si="36"/>
        <v/>
      </c>
      <c r="FF10" s="79" t="s">
        <v>423</v>
      </c>
      <c r="FG10" s="101"/>
      <c r="FH10" s="60">
        <v>60</v>
      </c>
      <c r="FI10" s="60">
        <v>40</v>
      </c>
      <c r="FJ10" s="60">
        <v>23</v>
      </c>
      <c r="FK10" s="60">
        <v>20</v>
      </c>
      <c r="FL10" s="59"/>
      <c r="FM10" s="60">
        <v>24</v>
      </c>
      <c r="FN10" s="60">
        <v>20</v>
      </c>
      <c r="FO10" s="60">
        <v>30</v>
      </c>
      <c r="FP10" s="83"/>
      <c r="FQ10" s="10"/>
      <c r="FR10" s="10"/>
      <c r="FS10" s="10"/>
      <c r="FT10" s="9"/>
    </row>
    <row r="11" spans="1:185" s="17" customFormat="1" x14ac:dyDescent="0.2">
      <c r="A11" s="8">
        <v>7</v>
      </c>
      <c r="B11" s="8" t="s">
        <v>423</v>
      </c>
      <c r="C11" s="16">
        <v>16</v>
      </c>
      <c r="D11" s="16">
        <v>3</v>
      </c>
      <c r="E11" s="16">
        <v>2</v>
      </c>
      <c r="F11" s="16">
        <v>11</v>
      </c>
      <c r="G11" s="16">
        <v>35</v>
      </c>
      <c r="H11" s="16">
        <v>52</v>
      </c>
      <c r="I11" s="15">
        <v>11</v>
      </c>
      <c r="J11" s="16">
        <f t="shared" si="0"/>
        <v>-17</v>
      </c>
      <c r="L11" s="79" t="s">
        <v>436</v>
      </c>
      <c r="M11" s="33" t="s">
        <v>135</v>
      </c>
      <c r="N11" s="29" t="s">
        <v>88</v>
      </c>
      <c r="O11" s="29" t="s">
        <v>111</v>
      </c>
      <c r="P11" s="29" t="s">
        <v>372</v>
      </c>
      <c r="Q11" s="29" t="s">
        <v>210</v>
      </c>
      <c r="R11" s="29" t="s">
        <v>99</v>
      </c>
      <c r="S11" s="28"/>
      <c r="T11" s="29" t="s">
        <v>111</v>
      </c>
      <c r="U11" s="29" t="s">
        <v>106</v>
      </c>
      <c r="V11" s="71"/>
      <c r="W11" s="13"/>
      <c r="X11" s="13"/>
      <c r="Y11" s="13"/>
      <c r="Z11" s="13"/>
      <c r="AA11" s="13"/>
      <c r="AB11" s="79" t="s">
        <v>436</v>
      </c>
      <c r="AC11" s="33" t="s">
        <v>97</v>
      </c>
      <c r="AD11" s="29" t="s">
        <v>215</v>
      </c>
      <c r="AE11" s="29" t="s">
        <v>247</v>
      </c>
      <c r="AF11" s="29" t="s">
        <v>194</v>
      </c>
      <c r="AG11" s="29" t="s">
        <v>61</v>
      </c>
      <c r="AH11" s="29" t="s">
        <v>225</v>
      </c>
      <c r="AI11" s="28"/>
      <c r="AJ11" s="29" t="s">
        <v>242</v>
      </c>
      <c r="AK11" s="29" t="s">
        <v>235</v>
      </c>
      <c r="AL11" s="71"/>
      <c r="AM11" s="13"/>
      <c r="AN11" s="13"/>
      <c r="AO11" s="13"/>
      <c r="AP11" s="13"/>
      <c r="AQ11" s="12"/>
      <c r="AR11" s="49">
        <f t="shared" si="37"/>
        <v>1</v>
      </c>
      <c r="AS11" s="48">
        <f t="shared" si="43"/>
        <v>0</v>
      </c>
      <c r="AT11" s="48">
        <f t="shared" si="49"/>
        <v>0</v>
      </c>
      <c r="AU11" s="48">
        <f>(IF(P11="","",(IF(MID(P11,2,1)="-",LEFT(P11,1),LEFT(P11,2)))+0))</f>
        <v>4</v>
      </c>
      <c r="AV11" s="48">
        <f>(IF(Q11="","",(IF(MID(Q11,2,1)="-",LEFT(Q11,1),LEFT(Q11,2)))+0))</f>
        <v>0</v>
      </c>
      <c r="AW11" s="48">
        <f>(IF(R11="","",(IF(MID(R11,2,1)="-",LEFT(R11,1),LEFT(R11,2)))+0))</f>
        <v>1</v>
      </c>
      <c r="AX11" s="47"/>
      <c r="AY11" s="48">
        <f>(IF(T11="","",(IF(MID(T11,2,1)="-",LEFT(T11,1),LEFT(T11,2)))+0))</f>
        <v>0</v>
      </c>
      <c r="AZ11" s="46">
        <f>(IF(U11="","",(IF(MID(U11,2,1)="-",LEFT(U11,1),LEFT(U11,2)))+0))</f>
        <v>0</v>
      </c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9"/>
      <c r="BQ11" s="49">
        <f t="shared" si="39"/>
        <v>3</v>
      </c>
      <c r="BR11" s="48">
        <f t="shared" si="45"/>
        <v>5</v>
      </c>
      <c r="BS11" s="48">
        <f t="shared" si="50"/>
        <v>4</v>
      </c>
      <c r="BT11" s="48">
        <f>(IF(P11="","",IF(RIGHT(P11,2)="10",RIGHT(P11,2),RIGHT(P11,1))+0))</f>
        <v>7</v>
      </c>
      <c r="BU11" s="48">
        <f>(IF(Q11="","",IF(RIGHT(Q11,2)="10",RIGHT(Q11,2),RIGHT(Q11,1))+0))</f>
        <v>7</v>
      </c>
      <c r="BV11" s="48">
        <f>(IF(R11="","",IF(RIGHT(R11,2)="10",RIGHT(R11,2),RIGHT(R11,1))+0))</f>
        <v>5</v>
      </c>
      <c r="BW11" s="47"/>
      <c r="BX11" s="48">
        <f>(IF(T11="","",IF(RIGHT(T11,2)="10",RIGHT(T11,2),RIGHT(T11,1))+0))</f>
        <v>4</v>
      </c>
      <c r="BY11" s="46">
        <f>(IF(U11="","",IF(RIGHT(U11,2)="10",RIGHT(U11,2),RIGHT(U11,1))+0))</f>
        <v>3</v>
      </c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9"/>
      <c r="CP11" s="49" t="str">
        <f t="shared" si="41"/>
        <v>A</v>
      </c>
      <c r="CQ11" s="48" t="str">
        <f t="shared" si="47"/>
        <v>A</v>
      </c>
      <c r="CR11" s="48" t="str">
        <f t="shared" si="51"/>
        <v>A</v>
      </c>
      <c r="CS11" s="48" t="str">
        <f>(IF(P11="","",IF(AU11&gt;BT11,"H",IF(AU11&lt;BT11,"A","D"))))</f>
        <v>A</v>
      </c>
      <c r="CT11" s="48" t="str">
        <f>(IF(Q11="","",IF(AV11&gt;BU11,"H",IF(AV11&lt;BU11,"A","D"))))</f>
        <v>A</v>
      </c>
      <c r="CU11" s="48" t="str">
        <f>(IF(R11="","",IF(AW11&gt;BV11,"H",IF(AW11&lt;BV11,"A","D"))))</f>
        <v>A</v>
      </c>
      <c r="CV11" s="47"/>
      <c r="CW11" s="48" t="str">
        <f>(IF(T11="","",IF(AY11&gt;BX11,"H",IF(AY11&lt;BX11,"A","D"))))</f>
        <v>A</v>
      </c>
      <c r="CX11" s="46" t="str">
        <f>(IF(U11="","",IF(AZ11&gt;BY11,"H",IF(AZ11&lt;BY11,"A","D"))))</f>
        <v>A</v>
      </c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9"/>
      <c r="DO11" s="17" t="str">
        <f t="shared" si="4"/>
        <v>Waltham Forest</v>
      </c>
      <c r="DP11" s="21">
        <f t="shared" si="5"/>
        <v>16</v>
      </c>
      <c r="DQ11" s="11">
        <f t="shared" si="6"/>
        <v>0</v>
      </c>
      <c r="DR11" s="11">
        <f t="shared" si="7"/>
        <v>0</v>
      </c>
      <c r="DS11" s="11">
        <f t="shared" si="8"/>
        <v>8</v>
      </c>
      <c r="DT11" s="11">
        <f>COUNTIF(CV$5:CV$13,"A")</f>
        <v>0</v>
      </c>
      <c r="DU11" s="11">
        <f>COUNTIF(CV$5:CV$13,"D")</f>
        <v>1</v>
      </c>
      <c r="DV11" s="11">
        <f>COUNTIF(CV$5:CV$13,"H")</f>
        <v>7</v>
      </c>
      <c r="DW11" s="21">
        <f t="shared" si="9"/>
        <v>0</v>
      </c>
      <c r="DX11" s="21">
        <f t="shared" si="10"/>
        <v>1</v>
      </c>
      <c r="DY11" s="21">
        <f t="shared" si="11"/>
        <v>15</v>
      </c>
      <c r="DZ11" s="20">
        <f>SUM($AR11:$BO11)+SUM(BW$5:BW$13)</f>
        <v>17</v>
      </c>
      <c r="EA11" s="20">
        <f>SUM($BQ11:$CN11)+SUM(AX$5:AX$13)</f>
        <v>92</v>
      </c>
      <c r="EB11" s="21">
        <f t="shared" si="52"/>
        <v>1</v>
      </c>
      <c r="EC11" s="20">
        <f t="shared" si="12"/>
        <v>-75</v>
      </c>
      <c r="ED11" s="9"/>
      <c r="EE11" s="11">
        <f t="shared" si="13"/>
        <v>16</v>
      </c>
      <c r="EF11" s="11">
        <f t="shared" si="14"/>
        <v>0</v>
      </c>
      <c r="EG11" s="11">
        <f t="shared" si="15"/>
        <v>1</v>
      </c>
      <c r="EH11" s="11">
        <f t="shared" si="16"/>
        <v>15</v>
      </c>
      <c r="EI11" s="11">
        <f t="shared" si="17"/>
        <v>17</v>
      </c>
      <c r="EJ11" s="11">
        <f t="shared" si="18"/>
        <v>92</v>
      </c>
      <c r="EK11" s="11">
        <f t="shared" si="19"/>
        <v>1</v>
      </c>
      <c r="EL11" s="11">
        <f t="shared" si="20"/>
        <v>-75</v>
      </c>
      <c r="EM11" s="8"/>
      <c r="EN11" s="8">
        <f t="shared" si="21"/>
        <v>0</v>
      </c>
      <c r="EO11" s="8">
        <f t="shared" si="22"/>
        <v>0</v>
      </c>
      <c r="EP11" s="8">
        <f t="shared" si="23"/>
        <v>0</v>
      </c>
      <c r="EQ11" s="8">
        <f t="shared" si="24"/>
        <v>0</v>
      </c>
      <c r="ER11" s="8">
        <f t="shared" si="25"/>
        <v>0</v>
      </c>
      <c r="ES11" s="8">
        <f t="shared" si="26"/>
        <v>0</v>
      </c>
      <c r="ET11" s="8">
        <f t="shared" si="27"/>
        <v>0</v>
      </c>
      <c r="EU11" s="8">
        <f t="shared" si="28"/>
        <v>0</v>
      </c>
      <c r="EW11" s="8" t="str">
        <f t="shared" si="29"/>
        <v/>
      </c>
      <c r="EX11" s="8" t="str">
        <f t="shared" si="30"/>
        <v/>
      </c>
      <c r="EY11" s="8" t="str">
        <f t="shared" si="31"/>
        <v/>
      </c>
      <c r="EZ11" s="8" t="str">
        <f t="shared" si="32"/>
        <v/>
      </c>
      <c r="FA11" s="8" t="str">
        <f t="shared" si="33"/>
        <v/>
      </c>
      <c r="FB11" s="8" t="str">
        <f t="shared" si="34"/>
        <v/>
      </c>
      <c r="FC11" s="8" t="str">
        <f t="shared" si="35"/>
        <v/>
      </c>
      <c r="FD11" s="8" t="str">
        <f t="shared" si="36"/>
        <v/>
      </c>
      <c r="FF11" s="79" t="s">
        <v>436</v>
      </c>
      <c r="FG11" s="61">
        <v>38</v>
      </c>
      <c r="FH11" s="60">
        <v>15</v>
      </c>
      <c r="FI11" s="60">
        <v>14</v>
      </c>
      <c r="FJ11" s="60">
        <v>32</v>
      </c>
      <c r="FK11" s="60">
        <v>19</v>
      </c>
      <c r="FL11" s="60">
        <v>14</v>
      </c>
      <c r="FM11" s="59"/>
      <c r="FN11" s="60">
        <v>11</v>
      </c>
      <c r="FO11" s="60">
        <v>24</v>
      </c>
      <c r="FP11" s="83"/>
      <c r="FQ11" s="10"/>
      <c r="FR11" s="10"/>
      <c r="FS11" s="10"/>
      <c r="FT11" s="9"/>
      <c r="FU11" s="8"/>
      <c r="FV11" s="8"/>
      <c r="FW11" s="8"/>
      <c r="FX11" s="8"/>
      <c r="FY11" s="8"/>
      <c r="FZ11" s="8"/>
      <c r="GA11" s="8"/>
      <c r="GB11" s="8"/>
      <c r="GC11" s="8"/>
    </row>
    <row r="12" spans="1:185" s="17" customFormat="1" x14ac:dyDescent="0.2">
      <c r="A12" s="8">
        <v>8</v>
      </c>
      <c r="B12" s="8" t="s">
        <v>421</v>
      </c>
      <c r="C12" s="16">
        <v>16</v>
      </c>
      <c r="D12" s="16">
        <v>3</v>
      </c>
      <c r="E12" s="16">
        <v>0</v>
      </c>
      <c r="F12" s="16">
        <v>13</v>
      </c>
      <c r="G12" s="16">
        <v>19</v>
      </c>
      <c r="H12" s="16">
        <v>55</v>
      </c>
      <c r="I12" s="15">
        <v>9</v>
      </c>
      <c r="J12" s="16">
        <f t="shared" si="0"/>
        <v>-36</v>
      </c>
      <c r="L12" s="79" t="s">
        <v>421</v>
      </c>
      <c r="M12" s="33" t="s">
        <v>111</v>
      </c>
      <c r="N12" s="29" t="s">
        <v>195</v>
      </c>
      <c r="O12" s="29" t="s">
        <v>88</v>
      </c>
      <c r="P12" s="29" t="s">
        <v>135</v>
      </c>
      <c r="Q12" s="29" t="s">
        <v>135</v>
      </c>
      <c r="R12" s="29" t="s">
        <v>109</v>
      </c>
      <c r="S12" s="29" t="s">
        <v>28</v>
      </c>
      <c r="T12" s="28"/>
      <c r="U12" s="29" t="s">
        <v>111</v>
      </c>
      <c r="V12" s="71"/>
      <c r="W12" s="13"/>
      <c r="X12" s="13"/>
      <c r="Y12" s="13"/>
      <c r="Z12" s="13"/>
      <c r="AA12" s="13"/>
      <c r="AB12" s="79" t="s">
        <v>421</v>
      </c>
      <c r="AC12" s="33" t="s">
        <v>257</v>
      </c>
      <c r="AD12" s="29" t="s">
        <v>63</v>
      </c>
      <c r="AE12" s="29" t="s">
        <v>289</v>
      </c>
      <c r="AF12" s="29" t="s">
        <v>348</v>
      </c>
      <c r="AG12" s="29" t="s">
        <v>170</v>
      </c>
      <c r="AH12" s="29" t="s">
        <v>216</v>
      </c>
      <c r="AI12" s="29" t="s">
        <v>286</v>
      </c>
      <c r="AJ12" s="28"/>
      <c r="AK12" s="29" t="s">
        <v>280</v>
      </c>
      <c r="AL12" s="71"/>
      <c r="AM12" s="13"/>
      <c r="AN12" s="13"/>
      <c r="AO12" s="13"/>
      <c r="AP12" s="13"/>
      <c r="AQ12" s="12"/>
      <c r="AR12" s="49">
        <f t="shared" si="37"/>
        <v>0</v>
      </c>
      <c r="AS12" s="48">
        <f t="shared" si="43"/>
        <v>2</v>
      </c>
      <c r="AT12" s="48">
        <f t="shared" si="49"/>
        <v>0</v>
      </c>
      <c r="AU12" s="48">
        <f>(IF(P12="","",(IF(MID(P12,2,1)="-",LEFT(P12,1),LEFT(P12,2)))+0))</f>
        <v>1</v>
      </c>
      <c r="AV12" s="48">
        <f>(IF(Q12="","",(IF(MID(Q12,2,1)="-",LEFT(Q12,1),LEFT(Q12,2)))+0))</f>
        <v>1</v>
      </c>
      <c r="AW12" s="48">
        <f>(IF(R12="","",(IF(MID(R12,2,1)="-",LEFT(R12,1),LEFT(R12,2)))+0))</f>
        <v>2</v>
      </c>
      <c r="AX12" s="48">
        <f>(IF(S12="","",(IF(MID(S12,2,1)="-",LEFT(S12,1),LEFT(S12,2)))+0))</f>
        <v>3</v>
      </c>
      <c r="AY12" s="47"/>
      <c r="AZ12" s="46">
        <f>(IF(U12="","",(IF(MID(U12,2,1)="-",LEFT(U12,1),LEFT(U12,2)))+0))</f>
        <v>0</v>
      </c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9"/>
      <c r="BQ12" s="49">
        <f t="shared" si="39"/>
        <v>4</v>
      </c>
      <c r="BR12" s="48">
        <f t="shared" si="45"/>
        <v>5</v>
      </c>
      <c r="BS12" s="48">
        <f t="shared" si="50"/>
        <v>5</v>
      </c>
      <c r="BT12" s="48">
        <f>(IF(P12="","",IF(RIGHT(P12,2)="10",RIGHT(P12,2),RIGHT(P12,1))+0))</f>
        <v>3</v>
      </c>
      <c r="BU12" s="48">
        <f>(IF(Q12="","",IF(RIGHT(Q12,2)="10",RIGHT(Q12,2),RIGHT(Q12,1))+0))</f>
        <v>3</v>
      </c>
      <c r="BV12" s="48">
        <f>(IF(R12="","",IF(RIGHT(R12,2)="10",RIGHT(R12,2),RIGHT(R12,1))+0))</f>
        <v>4</v>
      </c>
      <c r="BW12" s="48">
        <f>(IF(S12="","",IF(RIGHT(S12,2)="10",RIGHT(S12,2),RIGHT(S12,1))+0))</f>
        <v>0</v>
      </c>
      <c r="BX12" s="47"/>
      <c r="BY12" s="46">
        <f>(IF(U12="","",IF(RIGHT(U12,2)="10",RIGHT(U12,2),RIGHT(U12,1))+0))</f>
        <v>4</v>
      </c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9"/>
      <c r="CP12" s="49" t="str">
        <f t="shared" si="41"/>
        <v>A</v>
      </c>
      <c r="CQ12" s="48" t="str">
        <f t="shared" si="47"/>
        <v>A</v>
      </c>
      <c r="CR12" s="48" t="str">
        <f t="shared" si="51"/>
        <v>A</v>
      </c>
      <c r="CS12" s="48" t="str">
        <f>(IF(P12="","",IF(AU12&gt;BT12,"H",IF(AU12&lt;BT12,"A","D"))))</f>
        <v>A</v>
      </c>
      <c r="CT12" s="48" t="str">
        <f>(IF(Q12="","",IF(AV12&gt;BU12,"H",IF(AV12&lt;BU12,"A","D"))))</f>
        <v>A</v>
      </c>
      <c r="CU12" s="48" t="str">
        <f>(IF(R12="","",IF(AW12&gt;BV12,"H",IF(AW12&lt;BV12,"A","D"))))</f>
        <v>A</v>
      </c>
      <c r="CV12" s="48" t="str">
        <f>(IF(S12="","",IF(AX12&gt;BW12,"H",IF(AX12&lt;BW12,"A","D"))))</f>
        <v>H</v>
      </c>
      <c r="CW12" s="47"/>
      <c r="CX12" s="46" t="str">
        <f>(IF(U12="","",IF(AZ12&gt;BY12,"H",IF(AZ12&lt;BY12,"A","D"))))</f>
        <v>A</v>
      </c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9"/>
      <c r="DO12" s="17" t="str">
        <f t="shared" si="4"/>
        <v>Ware</v>
      </c>
      <c r="DP12" s="21">
        <f t="shared" si="5"/>
        <v>16</v>
      </c>
      <c r="DQ12" s="11">
        <f t="shared" si="6"/>
        <v>1</v>
      </c>
      <c r="DR12" s="11">
        <f t="shared" si="7"/>
        <v>0</v>
      </c>
      <c r="DS12" s="11">
        <f t="shared" si="8"/>
        <v>7</v>
      </c>
      <c r="DT12" s="11">
        <f>COUNTIF(CW$5:CW$13,"A")</f>
        <v>2</v>
      </c>
      <c r="DU12" s="11">
        <f>COUNTIF(CW$5:CW$13,"D")</f>
        <v>0</v>
      </c>
      <c r="DV12" s="11">
        <f>COUNTIF(CW$5:CW$13,"H")</f>
        <v>6</v>
      </c>
      <c r="DW12" s="21">
        <f t="shared" si="9"/>
        <v>3</v>
      </c>
      <c r="DX12" s="21">
        <f t="shared" si="10"/>
        <v>0</v>
      </c>
      <c r="DY12" s="21">
        <f t="shared" si="11"/>
        <v>13</v>
      </c>
      <c r="DZ12" s="20">
        <f>SUM($AR12:$BO12)+SUM(BX$5:BX$13)</f>
        <v>19</v>
      </c>
      <c r="EA12" s="20">
        <f>SUM($BQ12:$CN12)+SUM(AY$5:AY$13)</f>
        <v>55</v>
      </c>
      <c r="EB12" s="21">
        <f t="shared" si="52"/>
        <v>9</v>
      </c>
      <c r="EC12" s="20">
        <f t="shared" si="12"/>
        <v>-36</v>
      </c>
      <c r="ED12" s="9"/>
      <c r="EE12" s="11">
        <f t="shared" si="13"/>
        <v>16</v>
      </c>
      <c r="EF12" s="11">
        <f t="shared" si="14"/>
        <v>3</v>
      </c>
      <c r="EG12" s="11">
        <f t="shared" si="15"/>
        <v>0</v>
      </c>
      <c r="EH12" s="11">
        <f t="shared" si="16"/>
        <v>13</v>
      </c>
      <c r="EI12" s="11">
        <f t="shared" si="17"/>
        <v>19</v>
      </c>
      <c r="EJ12" s="11">
        <f t="shared" si="18"/>
        <v>55</v>
      </c>
      <c r="EK12" s="11">
        <f t="shared" si="19"/>
        <v>9</v>
      </c>
      <c r="EL12" s="11">
        <f t="shared" si="20"/>
        <v>-36</v>
      </c>
      <c r="EM12" s="8"/>
      <c r="EN12" s="8">
        <f t="shared" si="21"/>
        <v>0</v>
      </c>
      <c r="EO12" s="8">
        <f t="shared" si="22"/>
        <v>0</v>
      </c>
      <c r="EP12" s="8">
        <f t="shared" si="23"/>
        <v>0</v>
      </c>
      <c r="EQ12" s="8">
        <f t="shared" si="24"/>
        <v>0</v>
      </c>
      <c r="ER12" s="8">
        <f t="shared" si="25"/>
        <v>0</v>
      </c>
      <c r="ES12" s="8">
        <f t="shared" si="26"/>
        <v>0</v>
      </c>
      <c r="ET12" s="8">
        <f t="shared" si="27"/>
        <v>0</v>
      </c>
      <c r="EU12" s="8">
        <f t="shared" si="28"/>
        <v>0</v>
      </c>
      <c r="EW12" s="8" t="str">
        <f t="shared" si="29"/>
        <v/>
      </c>
      <c r="EX12" s="8" t="str">
        <f t="shared" si="30"/>
        <v/>
      </c>
      <c r="EY12" s="8" t="str">
        <f t="shared" si="31"/>
        <v/>
      </c>
      <c r="EZ12" s="8" t="str">
        <f t="shared" si="32"/>
        <v/>
      </c>
      <c r="FA12" s="8" t="str">
        <f t="shared" si="33"/>
        <v/>
      </c>
      <c r="FB12" s="8" t="str">
        <f t="shared" si="34"/>
        <v/>
      </c>
      <c r="FC12" s="8" t="str">
        <f t="shared" si="35"/>
        <v/>
      </c>
      <c r="FD12" s="8" t="str">
        <f t="shared" si="36"/>
        <v/>
      </c>
      <c r="FF12" s="79" t="s">
        <v>421</v>
      </c>
      <c r="FG12" s="61">
        <v>64</v>
      </c>
      <c r="FH12" s="60">
        <v>20</v>
      </c>
      <c r="FI12" s="60">
        <v>27</v>
      </c>
      <c r="FJ12" s="60">
        <v>17</v>
      </c>
      <c r="FK12" s="60">
        <v>39</v>
      </c>
      <c r="FL12" s="60">
        <v>40</v>
      </c>
      <c r="FM12" s="60">
        <v>20</v>
      </c>
      <c r="FN12" s="59"/>
      <c r="FO12" s="60">
        <v>35</v>
      </c>
      <c r="FP12" s="83"/>
      <c r="FQ12" s="10"/>
      <c r="FR12" s="10"/>
      <c r="FS12" s="10"/>
      <c r="FT12" s="9"/>
      <c r="FU12" s="8"/>
      <c r="FV12" s="8"/>
      <c r="FW12" s="8"/>
      <c r="FX12" s="8"/>
      <c r="FY12" s="8"/>
      <c r="FZ12" s="8"/>
      <c r="GA12" s="8"/>
      <c r="GB12" s="8"/>
      <c r="GC12" s="8"/>
    </row>
    <row r="13" spans="1:185" s="8" customFormat="1" ht="12.75" thickBot="1" x14ac:dyDescent="0.25">
      <c r="A13" s="8">
        <v>9</v>
      </c>
      <c r="B13" s="8" t="s">
        <v>436</v>
      </c>
      <c r="C13" s="16">
        <v>16</v>
      </c>
      <c r="D13" s="16">
        <v>0</v>
      </c>
      <c r="E13" s="16">
        <v>1</v>
      </c>
      <c r="F13" s="16">
        <v>15</v>
      </c>
      <c r="G13" s="16">
        <v>17</v>
      </c>
      <c r="H13" s="16">
        <v>92</v>
      </c>
      <c r="I13" s="15">
        <v>1</v>
      </c>
      <c r="J13" s="16">
        <f t="shared" si="0"/>
        <v>-75</v>
      </c>
      <c r="L13" s="79" t="s">
        <v>366</v>
      </c>
      <c r="M13" s="33" t="s">
        <v>165</v>
      </c>
      <c r="N13" s="29" t="s">
        <v>135</v>
      </c>
      <c r="O13" s="29" t="s">
        <v>102</v>
      </c>
      <c r="P13" s="29" t="s">
        <v>60</v>
      </c>
      <c r="Q13" s="29" t="s">
        <v>52</v>
      </c>
      <c r="R13" s="29" t="s">
        <v>152</v>
      </c>
      <c r="S13" s="29" t="s">
        <v>13</v>
      </c>
      <c r="T13" s="29" t="s">
        <v>16</v>
      </c>
      <c r="U13" s="28"/>
      <c r="V13" s="71"/>
      <c r="W13" s="13"/>
      <c r="X13" s="13"/>
      <c r="Y13" s="13"/>
      <c r="Z13" s="13"/>
      <c r="AA13" s="13"/>
      <c r="AB13" s="79" t="s">
        <v>366</v>
      </c>
      <c r="AC13" s="33" t="s">
        <v>305</v>
      </c>
      <c r="AD13" s="29" t="s">
        <v>348</v>
      </c>
      <c r="AE13" s="29" t="s">
        <v>12</v>
      </c>
      <c r="AF13" s="29" t="s">
        <v>251</v>
      </c>
      <c r="AG13" s="29" t="s">
        <v>289</v>
      </c>
      <c r="AH13" s="29" t="s">
        <v>286</v>
      </c>
      <c r="AI13" s="29" t="s">
        <v>256</v>
      </c>
      <c r="AJ13" s="29" t="s">
        <v>391</v>
      </c>
      <c r="AK13" s="28"/>
      <c r="AL13" s="71"/>
      <c r="AM13" s="13"/>
      <c r="AN13" s="13"/>
      <c r="AO13" s="13"/>
      <c r="AP13" s="13"/>
      <c r="AQ13" s="12"/>
      <c r="AR13" s="45">
        <f t="shared" si="37"/>
        <v>3</v>
      </c>
      <c r="AS13" s="44">
        <f t="shared" si="43"/>
        <v>1</v>
      </c>
      <c r="AT13" s="44">
        <f t="shared" si="49"/>
        <v>2</v>
      </c>
      <c r="AU13" s="44">
        <f>(IF(P13="","",(IF(MID(P13,2,1)="-",LEFT(P13,1),LEFT(P13,2)))+0))</f>
        <v>7</v>
      </c>
      <c r="AV13" s="44">
        <f>(IF(Q13="","",(IF(MID(Q13,2,1)="-",LEFT(Q13,1),LEFT(Q13,2)))+0))</f>
        <v>3</v>
      </c>
      <c r="AW13" s="44">
        <f>(IF(R13="","",(IF(MID(R13,2,1)="-",LEFT(R13,1),LEFT(R13,2)))+0))</f>
        <v>4</v>
      </c>
      <c r="AX13" s="44">
        <f>(IF(S13="","",(IF(MID(S13,2,1)="-",LEFT(S13,1),LEFT(S13,2)))+0))</f>
        <v>6</v>
      </c>
      <c r="AY13" s="44">
        <f>(IF(T13="","",(IF(MID(T13,2,1)="-",LEFT(T13,1),LEFT(T13,2)))+0))</f>
        <v>2</v>
      </c>
      <c r="AZ13" s="43"/>
      <c r="BP13" s="34"/>
      <c r="BQ13" s="45">
        <f t="shared" si="39"/>
        <v>4</v>
      </c>
      <c r="BR13" s="44">
        <f t="shared" si="45"/>
        <v>3</v>
      </c>
      <c r="BS13" s="44">
        <f t="shared" si="50"/>
        <v>0</v>
      </c>
      <c r="BT13" s="44">
        <f>(IF(P13="","",IF(RIGHT(P13,2)="10",RIGHT(P13,2),RIGHT(P13,1))+0))</f>
        <v>0</v>
      </c>
      <c r="BU13" s="44">
        <f>(IF(Q13="","",IF(RIGHT(Q13,2)="10",RIGHT(Q13,2),RIGHT(Q13,1))+0))</f>
        <v>2</v>
      </c>
      <c r="BV13" s="44">
        <f>(IF(R13="","",IF(RIGHT(R13,2)="10",RIGHT(R13,2),RIGHT(R13,1))+0))</f>
        <v>0</v>
      </c>
      <c r="BW13" s="44">
        <f>(IF(S13="","",IF(RIGHT(S13,2)="10",RIGHT(S13,2),RIGHT(S13,1))+0))</f>
        <v>1</v>
      </c>
      <c r="BX13" s="44">
        <f>(IF(T13="","",IF(RIGHT(T13,2)="10",RIGHT(T13,2),RIGHT(T13,1))+0))</f>
        <v>1</v>
      </c>
      <c r="BY13" s="43"/>
      <c r="CO13" s="34"/>
      <c r="CP13" s="45" t="str">
        <f t="shared" si="41"/>
        <v>A</v>
      </c>
      <c r="CQ13" s="44" t="str">
        <f t="shared" si="47"/>
        <v>A</v>
      </c>
      <c r="CR13" s="44" t="str">
        <f t="shared" si="51"/>
        <v>H</v>
      </c>
      <c r="CS13" s="44" t="str">
        <f>(IF(P13="","",IF(AU13&gt;BT13,"H",IF(AU13&lt;BT13,"A","D"))))</f>
        <v>H</v>
      </c>
      <c r="CT13" s="44" t="str">
        <f>(IF(Q13="","",IF(AV13&gt;BU13,"H",IF(AV13&lt;BU13,"A","D"))))</f>
        <v>H</v>
      </c>
      <c r="CU13" s="44" t="str">
        <f>(IF(R13="","",IF(AW13&gt;BV13,"H",IF(AW13&lt;BV13,"A","D"))))</f>
        <v>H</v>
      </c>
      <c r="CV13" s="44" t="str">
        <f>(IF(S13="","",IF(AX13&gt;BW13,"H",IF(AX13&lt;BW13,"A","D"))))</f>
        <v>H</v>
      </c>
      <c r="CW13" s="44" t="str">
        <f>(IF(T13="","",IF(AY13&gt;BX13,"H",IF(AY13&lt;BX13,"A","D"))))</f>
        <v>H</v>
      </c>
      <c r="CX13" s="43"/>
      <c r="DN13" s="34"/>
      <c r="DO13" s="17" t="str">
        <f t="shared" si="4"/>
        <v>Wingate &amp; Finchley</v>
      </c>
      <c r="DP13" s="21">
        <f t="shared" si="5"/>
        <v>16</v>
      </c>
      <c r="DQ13" s="11">
        <f t="shared" si="6"/>
        <v>6</v>
      </c>
      <c r="DR13" s="11">
        <f t="shared" si="7"/>
        <v>0</v>
      </c>
      <c r="DS13" s="11">
        <f t="shared" si="8"/>
        <v>2</v>
      </c>
      <c r="DT13" s="11">
        <f>COUNTIF(CX$5:CX$13,"A")</f>
        <v>4</v>
      </c>
      <c r="DU13" s="11">
        <f>COUNTIF(CX$5:CX$13,"D")</f>
        <v>2</v>
      </c>
      <c r="DV13" s="11">
        <f>COUNTIF(CX$5:CX$13,"H")</f>
        <v>2</v>
      </c>
      <c r="DW13" s="21">
        <f t="shared" si="9"/>
        <v>10</v>
      </c>
      <c r="DX13" s="21">
        <f t="shared" si="10"/>
        <v>2</v>
      </c>
      <c r="DY13" s="21">
        <f t="shared" si="11"/>
        <v>4</v>
      </c>
      <c r="DZ13" s="20">
        <f>SUM($AR13:$BO13)+SUM(BY$5:BY$13)</f>
        <v>47</v>
      </c>
      <c r="EA13" s="20">
        <f>SUM($BQ13:$CN13)+SUM(AZ$5:AZ$13)</f>
        <v>21</v>
      </c>
      <c r="EB13" s="21">
        <f t="shared" si="52"/>
        <v>32</v>
      </c>
      <c r="EC13" s="20">
        <f t="shared" si="12"/>
        <v>26</v>
      </c>
      <c r="ED13" s="9"/>
      <c r="EE13" s="11">
        <f t="shared" si="13"/>
        <v>16</v>
      </c>
      <c r="EF13" s="11">
        <f t="shared" si="14"/>
        <v>10</v>
      </c>
      <c r="EG13" s="11">
        <f t="shared" si="15"/>
        <v>2</v>
      </c>
      <c r="EH13" s="11">
        <f t="shared" si="16"/>
        <v>4</v>
      </c>
      <c r="EI13" s="11">
        <f t="shared" si="17"/>
        <v>47</v>
      </c>
      <c r="EJ13" s="11">
        <f t="shared" si="18"/>
        <v>21</v>
      </c>
      <c r="EK13" s="11">
        <f t="shared" si="19"/>
        <v>32</v>
      </c>
      <c r="EL13" s="11">
        <f t="shared" si="20"/>
        <v>26</v>
      </c>
      <c r="EM13" s="17"/>
      <c r="EN13" s="8">
        <f t="shared" si="21"/>
        <v>0</v>
      </c>
      <c r="EO13" s="8">
        <f t="shared" si="22"/>
        <v>0</v>
      </c>
      <c r="EP13" s="8">
        <f t="shared" si="23"/>
        <v>0</v>
      </c>
      <c r="EQ13" s="8">
        <f t="shared" si="24"/>
        <v>0</v>
      </c>
      <c r="ER13" s="8">
        <f t="shared" si="25"/>
        <v>0</v>
      </c>
      <c r="ES13" s="8">
        <f t="shared" si="26"/>
        <v>0</v>
      </c>
      <c r="ET13" s="8">
        <f t="shared" si="27"/>
        <v>0</v>
      </c>
      <c r="EU13" s="8">
        <f t="shared" si="28"/>
        <v>0</v>
      </c>
      <c r="EW13" s="8" t="str">
        <f t="shared" si="29"/>
        <v/>
      </c>
      <c r="EX13" s="8" t="str">
        <f t="shared" si="30"/>
        <v/>
      </c>
      <c r="EY13" s="8" t="str">
        <f t="shared" si="31"/>
        <v/>
      </c>
      <c r="EZ13" s="8" t="str">
        <f t="shared" si="32"/>
        <v/>
      </c>
      <c r="FA13" s="8" t="str">
        <f t="shared" si="33"/>
        <v/>
      </c>
      <c r="FB13" s="8" t="str">
        <f t="shared" si="34"/>
        <v/>
      </c>
      <c r="FC13" s="8" t="str">
        <f t="shared" si="35"/>
        <v/>
      </c>
      <c r="FD13" s="8" t="str">
        <f t="shared" si="36"/>
        <v/>
      </c>
      <c r="FF13" s="79" t="s">
        <v>366</v>
      </c>
      <c r="FG13" s="61">
        <v>77</v>
      </c>
      <c r="FH13" s="60">
        <v>49</v>
      </c>
      <c r="FI13" s="60">
        <v>14</v>
      </c>
      <c r="FJ13" s="60">
        <v>28</v>
      </c>
      <c r="FK13" s="60">
        <v>22</v>
      </c>
      <c r="FL13" s="60">
        <v>28</v>
      </c>
      <c r="FM13" s="60">
        <v>31</v>
      </c>
      <c r="FN13" s="60">
        <v>30</v>
      </c>
      <c r="FO13" s="59"/>
      <c r="FP13" s="83"/>
      <c r="FQ13" s="10"/>
      <c r="FR13" s="10"/>
      <c r="FS13" s="10"/>
      <c r="FT13" s="9"/>
    </row>
    <row r="14" spans="1:185" s="17" customFormat="1" ht="12.75" thickBot="1" x14ac:dyDescent="0.25">
      <c r="A14" s="8"/>
      <c r="B14" s="23" t="s">
        <v>543</v>
      </c>
      <c r="C14" s="54"/>
      <c r="D14" s="54"/>
      <c r="E14" s="54"/>
      <c r="F14" s="54"/>
      <c r="G14" s="54"/>
      <c r="H14" s="54"/>
      <c r="I14" s="53"/>
      <c r="J14" s="54">
        <f t="shared" si="0"/>
        <v>0</v>
      </c>
      <c r="L14" s="100" t="s">
        <v>435</v>
      </c>
      <c r="M14" s="70"/>
      <c r="N14" s="69"/>
      <c r="O14" s="69"/>
      <c r="P14" s="69"/>
      <c r="Q14" s="69"/>
      <c r="R14" s="69"/>
      <c r="S14" s="69"/>
      <c r="T14" s="69"/>
      <c r="U14" s="69"/>
      <c r="V14" s="28"/>
      <c r="W14" s="35"/>
      <c r="X14" s="35"/>
      <c r="Y14" s="35"/>
      <c r="Z14" s="35"/>
      <c r="AA14" s="13"/>
      <c r="AB14" s="100" t="s">
        <v>435</v>
      </c>
      <c r="AC14" s="70"/>
      <c r="AD14" s="69"/>
      <c r="AE14" s="69"/>
      <c r="AF14" s="69"/>
      <c r="AG14" s="69"/>
      <c r="AH14" s="69"/>
      <c r="AI14" s="69"/>
      <c r="AJ14" s="69"/>
      <c r="AK14" s="69"/>
      <c r="AL14" s="28"/>
      <c r="AM14" s="35"/>
      <c r="AN14" s="35"/>
      <c r="AO14" s="35"/>
      <c r="AP14" s="13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8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8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8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F14" s="100" t="s">
        <v>435</v>
      </c>
      <c r="FG14" s="82"/>
      <c r="FH14" s="81"/>
      <c r="FI14" s="81"/>
      <c r="FJ14" s="81"/>
      <c r="FK14" s="81"/>
      <c r="FL14" s="81"/>
      <c r="FM14" s="81"/>
      <c r="FN14" s="81"/>
      <c r="FO14" s="81"/>
      <c r="FP14" s="59"/>
      <c r="FQ14" s="18"/>
      <c r="FR14" s="18"/>
      <c r="FS14" s="18"/>
      <c r="FT14" s="9"/>
      <c r="FU14" s="8"/>
      <c r="FV14" s="8"/>
      <c r="FW14" s="8"/>
      <c r="FX14" s="8"/>
      <c r="FY14" s="8"/>
      <c r="FZ14" s="8"/>
      <c r="GA14" s="8"/>
      <c r="GB14" s="8"/>
      <c r="GC14" s="8"/>
    </row>
    <row r="15" spans="1:185" s="8" customFormat="1" x14ac:dyDescent="0.2">
      <c r="C15" s="16"/>
      <c r="D15" s="14">
        <f>SUM(D5:D13)</f>
        <v>67</v>
      </c>
      <c r="E15" s="14">
        <f>SUM(E5:E13)</f>
        <v>10</v>
      </c>
      <c r="F15" s="14">
        <f>SUM(F5:F13)</f>
        <v>67</v>
      </c>
      <c r="G15" s="14">
        <f>SUM(G5:G13)</f>
        <v>396</v>
      </c>
      <c r="H15" s="14">
        <f>SUM(H5:H13)</f>
        <v>396</v>
      </c>
      <c r="I15" s="15"/>
      <c r="J15" s="14">
        <f>SUM(J5:J13)</f>
        <v>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2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E15" s="11"/>
      <c r="EF15" s="11"/>
      <c r="EG15" s="11"/>
      <c r="EH15" s="11"/>
      <c r="EI15" s="11"/>
      <c r="EJ15" s="11"/>
      <c r="EK15" s="11"/>
      <c r="EL15" s="11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9"/>
    </row>
    <row r="16" spans="1:185" s="8" customFormat="1" ht="12.75" thickBot="1" x14ac:dyDescent="0.25">
      <c r="A16" s="17" t="s">
        <v>380</v>
      </c>
      <c r="B16" s="17"/>
      <c r="C16" s="42" t="s">
        <v>96</v>
      </c>
      <c r="D16" s="15"/>
      <c r="E16" s="15"/>
      <c r="F16" s="15"/>
      <c r="G16" s="15"/>
      <c r="H16" s="15"/>
      <c r="I16" s="15"/>
      <c r="J16" s="15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2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E16" s="11"/>
      <c r="EF16" s="11"/>
      <c r="EG16" s="11"/>
      <c r="EH16" s="11"/>
      <c r="EI16" s="11"/>
      <c r="EJ16" s="11"/>
      <c r="EK16" s="11"/>
      <c r="EL16" s="11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9"/>
    </row>
    <row r="17" spans="1:185" s="8" customFormat="1" ht="12.75" thickBot="1" x14ac:dyDescent="0.25">
      <c r="A17" s="17" t="s">
        <v>51</v>
      </c>
      <c r="B17" s="17" t="s">
        <v>50</v>
      </c>
      <c r="C17" s="15" t="s">
        <v>42</v>
      </c>
      <c r="D17" s="15" t="s">
        <v>41</v>
      </c>
      <c r="E17" s="15" t="s">
        <v>40</v>
      </c>
      <c r="F17" s="15" t="s">
        <v>39</v>
      </c>
      <c r="G17" s="15" t="s">
        <v>38</v>
      </c>
      <c r="H17" s="15" t="s">
        <v>37</v>
      </c>
      <c r="I17" s="15" t="s">
        <v>36</v>
      </c>
      <c r="J17" s="15" t="s">
        <v>43</v>
      </c>
      <c r="L17" s="66" t="s">
        <v>154</v>
      </c>
      <c r="M17" s="41" t="s">
        <v>95</v>
      </c>
      <c r="N17" s="41" t="s">
        <v>376</v>
      </c>
      <c r="O17" s="41" t="s">
        <v>94</v>
      </c>
      <c r="P17" s="41" t="s">
        <v>113</v>
      </c>
      <c r="Q17" s="41" t="s">
        <v>67</v>
      </c>
      <c r="R17" s="41" t="s">
        <v>434</v>
      </c>
      <c r="S17" s="41" t="s">
        <v>66</v>
      </c>
      <c r="T17" s="41" t="s">
        <v>365</v>
      </c>
      <c r="U17" s="41" t="s">
        <v>90</v>
      </c>
      <c r="V17" s="40" t="s">
        <v>396</v>
      </c>
      <c r="W17" s="13"/>
      <c r="X17" s="13"/>
      <c r="Y17" s="13"/>
      <c r="Z17" s="13"/>
      <c r="AA17" s="13"/>
      <c r="AB17" s="66" t="s">
        <v>154</v>
      </c>
      <c r="AC17" s="41" t="s">
        <v>95</v>
      </c>
      <c r="AD17" s="41" t="s">
        <v>376</v>
      </c>
      <c r="AE17" s="41" t="s">
        <v>94</v>
      </c>
      <c r="AF17" s="41" t="s">
        <v>113</v>
      </c>
      <c r="AG17" s="41" t="s">
        <v>67</v>
      </c>
      <c r="AH17" s="41" t="s">
        <v>434</v>
      </c>
      <c r="AI17" s="41" t="s">
        <v>66</v>
      </c>
      <c r="AJ17" s="41" t="s">
        <v>365</v>
      </c>
      <c r="AK17" s="41" t="s">
        <v>90</v>
      </c>
      <c r="AL17" s="40" t="s">
        <v>396</v>
      </c>
      <c r="AM17" s="13"/>
      <c r="AN17" s="13"/>
      <c r="AO17" s="13"/>
      <c r="AP17" s="13"/>
      <c r="AQ17" s="12"/>
      <c r="DP17" s="16" t="s">
        <v>42</v>
      </c>
      <c r="DQ17" s="16" t="s">
        <v>49</v>
      </c>
      <c r="DR17" s="16" t="s">
        <v>48</v>
      </c>
      <c r="DS17" s="16" t="s">
        <v>47</v>
      </c>
      <c r="DT17" s="16" t="s">
        <v>46</v>
      </c>
      <c r="DU17" s="16" t="s">
        <v>45</v>
      </c>
      <c r="DV17" s="16" t="s">
        <v>44</v>
      </c>
      <c r="DW17" s="16" t="s">
        <v>41</v>
      </c>
      <c r="DX17" s="16" t="s">
        <v>40</v>
      </c>
      <c r="DY17" s="16" t="s">
        <v>39</v>
      </c>
      <c r="DZ17" s="16" t="s">
        <v>38</v>
      </c>
      <c r="EA17" s="16" t="s">
        <v>37</v>
      </c>
      <c r="EB17" s="16" t="s">
        <v>36</v>
      </c>
      <c r="EC17" s="16" t="s">
        <v>43</v>
      </c>
      <c r="ED17" s="16"/>
      <c r="EE17" s="16" t="s">
        <v>42</v>
      </c>
      <c r="EF17" s="16" t="s">
        <v>41</v>
      </c>
      <c r="EG17" s="16" t="s">
        <v>40</v>
      </c>
      <c r="EH17" s="16" t="s">
        <v>39</v>
      </c>
      <c r="EI17" s="16" t="s">
        <v>38</v>
      </c>
      <c r="EJ17" s="16" t="s">
        <v>37</v>
      </c>
      <c r="EK17" s="16" t="s">
        <v>36</v>
      </c>
      <c r="EL17" s="16" t="s">
        <v>43</v>
      </c>
      <c r="EX17" s="16" t="s">
        <v>42</v>
      </c>
      <c r="EY17" s="16" t="s">
        <v>41</v>
      </c>
      <c r="EZ17" s="16" t="s">
        <v>40</v>
      </c>
      <c r="FA17" s="16" t="s">
        <v>39</v>
      </c>
      <c r="FB17" s="16" t="s">
        <v>38</v>
      </c>
      <c r="FC17" s="16" t="s">
        <v>37</v>
      </c>
      <c r="FD17" s="16" t="s">
        <v>36</v>
      </c>
      <c r="FF17" s="66" t="s">
        <v>154</v>
      </c>
      <c r="FG17" s="41" t="s">
        <v>95</v>
      </c>
      <c r="FH17" s="41" t="s">
        <v>376</v>
      </c>
      <c r="FI17" s="41" t="s">
        <v>94</v>
      </c>
      <c r="FJ17" s="41" t="s">
        <v>113</v>
      </c>
      <c r="FK17" s="41" t="s">
        <v>67</v>
      </c>
      <c r="FL17" s="41" t="s">
        <v>434</v>
      </c>
      <c r="FM17" s="41" t="s">
        <v>66</v>
      </c>
      <c r="FN17" s="41" t="s">
        <v>365</v>
      </c>
      <c r="FO17" s="41" t="s">
        <v>90</v>
      </c>
      <c r="FP17" s="40" t="s">
        <v>396</v>
      </c>
      <c r="FQ17" s="10"/>
      <c r="FR17" s="10"/>
      <c r="FS17" s="10"/>
      <c r="FT17" s="9"/>
    </row>
    <row r="18" spans="1:185" s="8" customFormat="1" x14ac:dyDescent="0.2">
      <c r="A18" s="8">
        <v>1</v>
      </c>
      <c r="B18" s="8" t="s">
        <v>57</v>
      </c>
      <c r="C18" s="16">
        <v>18</v>
      </c>
      <c r="D18" s="16">
        <v>13</v>
      </c>
      <c r="E18" s="16">
        <v>1</v>
      </c>
      <c r="F18" s="16">
        <v>4</v>
      </c>
      <c r="G18" s="16">
        <v>63</v>
      </c>
      <c r="H18" s="16">
        <v>22</v>
      </c>
      <c r="I18" s="15">
        <v>40</v>
      </c>
      <c r="J18" s="16">
        <f t="shared" ref="J18:J27" si="53">G18-H18</f>
        <v>41</v>
      </c>
      <c r="L18" s="79" t="s">
        <v>70</v>
      </c>
      <c r="M18" s="38"/>
      <c r="N18" s="37" t="s">
        <v>152</v>
      </c>
      <c r="O18" s="37" t="s">
        <v>21</v>
      </c>
      <c r="P18" s="37" t="s">
        <v>98</v>
      </c>
      <c r="Q18" s="37" t="s">
        <v>143</v>
      </c>
      <c r="R18" s="37" t="s">
        <v>52</v>
      </c>
      <c r="S18" s="37" t="s">
        <v>152</v>
      </c>
      <c r="T18" s="37" t="s">
        <v>98</v>
      </c>
      <c r="U18" s="37" t="s">
        <v>52</v>
      </c>
      <c r="V18" s="39" t="s">
        <v>83</v>
      </c>
      <c r="W18" s="13"/>
      <c r="X18" s="13"/>
      <c r="Y18" s="13"/>
      <c r="Z18" s="13"/>
      <c r="AA18" s="13"/>
      <c r="AB18" s="79" t="s">
        <v>70</v>
      </c>
      <c r="AC18" s="38"/>
      <c r="AD18" s="37" t="s">
        <v>371</v>
      </c>
      <c r="AE18" s="37" t="s">
        <v>279</v>
      </c>
      <c r="AF18" s="37" t="s">
        <v>213</v>
      </c>
      <c r="AG18" s="37" t="s">
        <v>110</v>
      </c>
      <c r="AH18" s="37" t="s">
        <v>285</v>
      </c>
      <c r="AI18" s="37" t="s">
        <v>301</v>
      </c>
      <c r="AJ18" s="37" t="s">
        <v>63</v>
      </c>
      <c r="AK18" s="37" t="s">
        <v>269</v>
      </c>
      <c r="AL18" s="39" t="s">
        <v>27</v>
      </c>
      <c r="AM18" s="13"/>
      <c r="AN18" s="13"/>
      <c r="AO18" s="13"/>
      <c r="AP18" s="13"/>
      <c r="AQ18" s="12"/>
      <c r="AR18" s="52"/>
      <c r="AS18" s="51">
        <f t="shared" ref="AS18:BA18" si="54">(IF(N18="","",(IF(MID(N18,2,1)="-",LEFT(N18,1),LEFT(N18,2)))+0))</f>
        <v>4</v>
      </c>
      <c r="AT18" s="51">
        <f t="shared" si="54"/>
        <v>2</v>
      </c>
      <c r="AU18" s="51">
        <f t="shared" si="54"/>
        <v>1</v>
      </c>
      <c r="AV18" s="51">
        <f t="shared" si="54"/>
        <v>3</v>
      </c>
      <c r="AW18" s="51">
        <f t="shared" si="54"/>
        <v>3</v>
      </c>
      <c r="AX18" s="51">
        <f t="shared" si="54"/>
        <v>4</v>
      </c>
      <c r="AY18" s="51">
        <f t="shared" si="54"/>
        <v>1</v>
      </c>
      <c r="AZ18" s="51">
        <f t="shared" si="54"/>
        <v>3</v>
      </c>
      <c r="BA18" s="50">
        <f t="shared" si="54"/>
        <v>2</v>
      </c>
      <c r="BP18" s="9"/>
      <c r="BQ18" s="52"/>
      <c r="BR18" s="51">
        <f t="shared" ref="BR18:BZ18" si="55">(IF(N18="","",IF(RIGHT(N18,2)="10",RIGHT(N18,2),RIGHT(N18,1))+0))</f>
        <v>0</v>
      </c>
      <c r="BS18" s="51">
        <f t="shared" si="55"/>
        <v>2</v>
      </c>
      <c r="BT18" s="51">
        <f t="shared" si="55"/>
        <v>0</v>
      </c>
      <c r="BU18" s="51">
        <f t="shared" si="55"/>
        <v>1</v>
      </c>
      <c r="BV18" s="51">
        <f t="shared" si="55"/>
        <v>2</v>
      </c>
      <c r="BW18" s="51">
        <f t="shared" si="55"/>
        <v>0</v>
      </c>
      <c r="BX18" s="51">
        <f t="shared" si="55"/>
        <v>0</v>
      </c>
      <c r="BY18" s="51">
        <f t="shared" si="55"/>
        <v>2</v>
      </c>
      <c r="BZ18" s="50">
        <f t="shared" si="55"/>
        <v>3</v>
      </c>
      <c r="CO18" s="9"/>
      <c r="CP18" s="52"/>
      <c r="CQ18" s="51" t="str">
        <f t="shared" ref="CQ18:CY18" si="56">(IF(N18="","",IF(AS18&gt;BR18,"H",IF(AS18&lt;BR18,"A","D"))))</f>
        <v>H</v>
      </c>
      <c r="CR18" s="51" t="str">
        <f t="shared" si="56"/>
        <v>D</v>
      </c>
      <c r="CS18" s="51" t="str">
        <f t="shared" si="56"/>
        <v>H</v>
      </c>
      <c r="CT18" s="51" t="str">
        <f t="shared" si="56"/>
        <v>H</v>
      </c>
      <c r="CU18" s="51" t="str">
        <f t="shared" si="56"/>
        <v>H</v>
      </c>
      <c r="CV18" s="51" t="str">
        <f t="shared" si="56"/>
        <v>H</v>
      </c>
      <c r="CW18" s="51" t="str">
        <f t="shared" si="56"/>
        <v>H</v>
      </c>
      <c r="CX18" s="51" t="str">
        <f t="shared" si="56"/>
        <v>H</v>
      </c>
      <c r="CY18" s="50" t="str">
        <f t="shared" si="56"/>
        <v>A</v>
      </c>
      <c r="DN18" s="9"/>
      <c r="DO18" s="17" t="str">
        <f t="shared" ref="DO18:DO27" si="57">L18</f>
        <v>Burgess Hill Town</v>
      </c>
      <c r="DP18" s="21">
        <f t="shared" ref="DP18:DP27" si="58">SUM(DW18:DY18)</f>
        <v>18</v>
      </c>
      <c r="DQ18" s="11">
        <f t="shared" ref="DQ18:DQ27" si="59">COUNTIF($CP18:$DM18,"H")</f>
        <v>7</v>
      </c>
      <c r="DR18" s="11">
        <f t="shared" ref="DR18:DR27" si="60">COUNTIF($CP18:$DM18,"D")</f>
        <v>1</v>
      </c>
      <c r="DS18" s="11">
        <f t="shared" ref="DS18:DS27" si="61">COUNTIF($CP18:$DM18,"A")</f>
        <v>1</v>
      </c>
      <c r="DT18" s="11">
        <f>COUNTIF(CP$17:CP$27,"A")</f>
        <v>5</v>
      </c>
      <c r="DU18" s="11">
        <f>COUNTIF(CP$17:CP$27,"D")</f>
        <v>1</v>
      </c>
      <c r="DV18" s="11">
        <f>COUNTIF(CP$17:CP$27,"H")</f>
        <v>3</v>
      </c>
      <c r="DW18" s="21">
        <f t="shared" ref="DW18:DW27" si="62">DQ18+DT18</f>
        <v>12</v>
      </c>
      <c r="DX18" s="21">
        <f t="shared" ref="DX18:DX27" si="63">DR18+DU18</f>
        <v>2</v>
      </c>
      <c r="DY18" s="21">
        <f t="shared" ref="DY18:DY27" si="64">DS18+DV18</f>
        <v>4</v>
      </c>
      <c r="DZ18" s="20">
        <f>SUM($AR18:$BO18)+SUM(BQ$17:BQ$27)</f>
        <v>42</v>
      </c>
      <c r="EA18" s="20">
        <f>SUM($BQ18:$CN18)+SUM(AR$17:AR$27)</f>
        <v>28</v>
      </c>
      <c r="EB18" s="21">
        <f t="shared" ref="EB18:EB27" si="65">(DW18*3)+DX18</f>
        <v>38</v>
      </c>
      <c r="EC18" s="20">
        <f t="shared" ref="EC18:EC27" si="66">DZ18-EA18</f>
        <v>14</v>
      </c>
      <c r="ED18" s="9"/>
      <c r="EE18" s="11">
        <f t="shared" ref="EE18:EE27" si="67">VLOOKUP($DO18,$B$17:$J$27,2,0)</f>
        <v>18</v>
      </c>
      <c r="EF18" s="11">
        <f t="shared" ref="EF18:EF27" si="68">VLOOKUP($DO18,$B$17:$J$27,3,0)</f>
        <v>12</v>
      </c>
      <c r="EG18" s="11">
        <f t="shared" ref="EG18:EG27" si="69">VLOOKUP($DO18,$B$17:$J$27,4,0)</f>
        <v>2</v>
      </c>
      <c r="EH18" s="11">
        <f t="shared" ref="EH18:EH27" si="70">VLOOKUP($DO18,$B$17:$J$27,5,0)</f>
        <v>4</v>
      </c>
      <c r="EI18" s="11">
        <f t="shared" ref="EI18:EI27" si="71">VLOOKUP($DO18,$B$17:$J$27,6,0)</f>
        <v>42</v>
      </c>
      <c r="EJ18" s="11">
        <f t="shared" ref="EJ18:EJ27" si="72">VLOOKUP($DO18,$B$17:$J$27,7,0)</f>
        <v>28</v>
      </c>
      <c r="EK18" s="11">
        <f t="shared" ref="EK18:EK27" si="73">VLOOKUP($DO18,$B$17:$J$27,8,0)</f>
        <v>38</v>
      </c>
      <c r="EL18" s="11">
        <f t="shared" ref="EL18:EL27" si="74">VLOOKUP($DO18,$B$17:$J$27,9,0)</f>
        <v>14</v>
      </c>
      <c r="EN18" s="8">
        <f t="shared" ref="EN18:EN27" si="75">IF(DP18=EE18,0,1)</f>
        <v>0</v>
      </c>
      <c r="EO18" s="8">
        <f t="shared" ref="EO18:EO27" si="76">IF(DW18=EF18,0,1)</f>
        <v>0</v>
      </c>
      <c r="EP18" s="8">
        <f t="shared" ref="EP18:EP27" si="77">IF(DX18=EG18,0,1)</f>
        <v>0</v>
      </c>
      <c r="EQ18" s="8">
        <f t="shared" ref="EQ18:EQ27" si="78">IF(DY18=EH18,0,1)</f>
        <v>0</v>
      </c>
      <c r="ER18" s="8">
        <f t="shared" ref="ER18:ER27" si="79">IF(DZ18=EI18,0,1)</f>
        <v>0</v>
      </c>
      <c r="ES18" s="8">
        <f t="shared" ref="ES18:ES27" si="80">IF(EA18=EJ18,0,1)</f>
        <v>0</v>
      </c>
      <c r="ET18" s="8">
        <f t="shared" ref="ET18:ET27" si="81">IF(EB18=EK18,0,1)</f>
        <v>0</v>
      </c>
      <c r="EU18" s="8">
        <f t="shared" ref="EU18:EU27" si="82">IF(EC18=EL18,0,1)</f>
        <v>0</v>
      </c>
      <c r="EW18" s="8" t="str">
        <f t="shared" ref="EW18:EW27" si="83">IF(SUM($EN18:$EU18)=0,"",DO18)</f>
        <v/>
      </c>
      <c r="EX18" s="8" t="str">
        <f t="shared" ref="EX18:EX27" si="84">IF(SUM($EN18:$EU18)=0,"",EE18-DP18)</f>
        <v/>
      </c>
      <c r="EY18" s="8" t="str">
        <f t="shared" ref="EY18:EY27" si="85">IF(SUM($EN18:$EU18)=0,"",EF18-DW18)</f>
        <v/>
      </c>
      <c r="EZ18" s="8" t="str">
        <f t="shared" ref="EZ18:EZ27" si="86">IF(SUM($EN18:$EU18)=0,"",EG18-DX18)</f>
        <v/>
      </c>
      <c r="FA18" s="8" t="str">
        <f t="shared" ref="FA18:FA27" si="87">IF(SUM($EN18:$EU18)=0,"",EH18-DY18)</f>
        <v/>
      </c>
      <c r="FB18" s="8" t="str">
        <f t="shared" ref="FB18:FB27" si="88">IF(SUM($EN18:$EU18)=0,"",EI18-DZ18)</f>
        <v/>
      </c>
      <c r="FC18" s="8" t="str">
        <f t="shared" ref="FC18:FC27" si="89">IF(SUM($EN18:$EU18)=0,"",EJ18-EA18)</f>
        <v/>
      </c>
      <c r="FD18" s="8" t="str">
        <f t="shared" ref="FD18:FD27" si="90">IF(SUM($EN18:$EU18)=0,"",EK18-EB18)</f>
        <v/>
      </c>
      <c r="FF18" s="79" t="s">
        <v>70</v>
      </c>
      <c r="FG18" s="65"/>
      <c r="FH18" s="64">
        <v>52</v>
      </c>
      <c r="FI18" s="64">
        <v>35</v>
      </c>
      <c r="FJ18" s="64">
        <v>30</v>
      </c>
      <c r="FK18" s="64">
        <v>61</v>
      </c>
      <c r="FL18" s="64">
        <v>63</v>
      </c>
      <c r="FM18" s="64">
        <v>36</v>
      </c>
      <c r="FN18" s="64">
        <v>64</v>
      </c>
      <c r="FO18" s="64">
        <v>35</v>
      </c>
      <c r="FP18" s="63">
        <v>30</v>
      </c>
      <c r="FQ18" s="10"/>
      <c r="FR18" s="10"/>
      <c r="FS18" s="10"/>
      <c r="FT18" s="9"/>
    </row>
    <row r="19" spans="1:185" s="8" customFormat="1" x14ac:dyDescent="0.2">
      <c r="A19" s="8">
        <v>2</v>
      </c>
      <c r="B19" s="8" t="s">
        <v>393</v>
      </c>
      <c r="C19" s="16">
        <v>18</v>
      </c>
      <c r="D19" s="16">
        <v>12</v>
      </c>
      <c r="E19" s="16">
        <v>3</v>
      </c>
      <c r="F19" s="16">
        <v>3</v>
      </c>
      <c r="G19" s="16">
        <v>54</v>
      </c>
      <c r="H19" s="16">
        <v>22</v>
      </c>
      <c r="I19" s="15">
        <v>39</v>
      </c>
      <c r="J19" s="16">
        <f t="shared" si="53"/>
        <v>32</v>
      </c>
      <c r="L19" s="79" t="s">
        <v>374</v>
      </c>
      <c r="M19" s="33" t="s">
        <v>135</v>
      </c>
      <c r="N19" s="28"/>
      <c r="O19" s="29" t="s">
        <v>111</v>
      </c>
      <c r="P19" s="29" t="s">
        <v>135</v>
      </c>
      <c r="Q19" s="29" t="s">
        <v>135</v>
      </c>
      <c r="R19" s="29" t="s">
        <v>88</v>
      </c>
      <c r="S19" s="29" t="s">
        <v>35</v>
      </c>
      <c r="T19" s="29" t="s">
        <v>87</v>
      </c>
      <c r="U19" s="29" t="s">
        <v>135</v>
      </c>
      <c r="V19" s="32" t="s">
        <v>128</v>
      </c>
      <c r="W19" s="13"/>
      <c r="X19" s="13"/>
      <c r="Y19" s="13"/>
      <c r="Z19" s="13"/>
      <c r="AA19" s="13"/>
      <c r="AB19" s="79" t="s">
        <v>374</v>
      </c>
      <c r="AC19" s="33" t="s">
        <v>223</v>
      </c>
      <c r="AD19" s="28"/>
      <c r="AE19" s="29" t="s">
        <v>301</v>
      </c>
      <c r="AF19" s="29" t="s">
        <v>129</v>
      </c>
      <c r="AG19" s="29" t="s">
        <v>224</v>
      </c>
      <c r="AH19" s="29" t="s">
        <v>215</v>
      </c>
      <c r="AI19" s="29" t="s">
        <v>212</v>
      </c>
      <c r="AJ19" s="29" t="s">
        <v>311</v>
      </c>
      <c r="AK19" s="29" t="s">
        <v>350</v>
      </c>
      <c r="AL19" s="32" t="s">
        <v>283</v>
      </c>
      <c r="AM19" s="13"/>
      <c r="AN19" s="13"/>
      <c r="AO19" s="13"/>
      <c r="AP19" s="13"/>
      <c r="AQ19" s="12"/>
      <c r="AR19" s="49">
        <f t="shared" ref="AR19:AR27" si="91">(IF(M19="","",(IF(MID(M19,2,1)="-",LEFT(M19,1),LEFT(M19,2)))+0))</f>
        <v>1</v>
      </c>
      <c r="AS19" s="47"/>
      <c r="AT19" s="48">
        <f t="shared" ref="AT19:BA19" si="92">(IF(O19="","",(IF(MID(O19,2,1)="-",LEFT(O19,1),LEFT(O19,2)))+0))</f>
        <v>0</v>
      </c>
      <c r="AU19" s="48">
        <f t="shared" si="92"/>
        <v>1</v>
      </c>
      <c r="AV19" s="48">
        <f t="shared" si="92"/>
        <v>1</v>
      </c>
      <c r="AW19" s="48">
        <f t="shared" si="92"/>
        <v>0</v>
      </c>
      <c r="AX19" s="48">
        <f t="shared" si="92"/>
        <v>1</v>
      </c>
      <c r="AY19" s="48">
        <f t="shared" si="92"/>
        <v>1</v>
      </c>
      <c r="AZ19" s="48">
        <f t="shared" si="92"/>
        <v>1</v>
      </c>
      <c r="BA19" s="46">
        <f t="shared" si="92"/>
        <v>1</v>
      </c>
      <c r="BP19" s="9"/>
      <c r="BQ19" s="49">
        <f t="shared" ref="BQ19:BQ27" si="93">(IF(M19="","",IF(RIGHT(M19,2)="10",RIGHT(M19,2),RIGHT(M19,1))+0))</f>
        <v>3</v>
      </c>
      <c r="BR19" s="47"/>
      <c r="BS19" s="48">
        <f t="shared" ref="BS19:BZ19" si="94">(IF(O19="","",IF(RIGHT(O19,2)="10",RIGHT(O19,2),RIGHT(O19,1))+0))</f>
        <v>4</v>
      </c>
      <c r="BT19" s="48">
        <f t="shared" si="94"/>
        <v>3</v>
      </c>
      <c r="BU19" s="48">
        <f t="shared" si="94"/>
        <v>3</v>
      </c>
      <c r="BV19" s="48">
        <f t="shared" si="94"/>
        <v>5</v>
      </c>
      <c r="BW19" s="48">
        <f t="shared" si="94"/>
        <v>2</v>
      </c>
      <c r="BX19" s="48">
        <f t="shared" si="94"/>
        <v>4</v>
      </c>
      <c r="BY19" s="48">
        <f t="shared" si="94"/>
        <v>3</v>
      </c>
      <c r="BZ19" s="46">
        <f t="shared" si="94"/>
        <v>8</v>
      </c>
      <c r="CO19" s="9"/>
      <c r="CP19" s="49" t="str">
        <f t="shared" ref="CP19:CP27" si="95">(IF(M19="","",IF(AR19&gt;BQ19,"H",IF(AR19&lt;BQ19,"A","D"))))</f>
        <v>A</v>
      </c>
      <c r="CQ19" s="47"/>
      <c r="CR19" s="48" t="str">
        <f t="shared" ref="CR19:CY19" si="96">(IF(O19="","",IF(AT19&gt;BS19,"H",IF(AT19&lt;BS19,"A","D"))))</f>
        <v>A</v>
      </c>
      <c r="CS19" s="48" t="str">
        <f t="shared" si="96"/>
        <v>A</v>
      </c>
      <c r="CT19" s="48" t="str">
        <f t="shared" si="96"/>
        <v>A</v>
      </c>
      <c r="CU19" s="48" t="str">
        <f t="shared" si="96"/>
        <v>A</v>
      </c>
      <c r="CV19" s="48" t="str">
        <f t="shared" si="96"/>
        <v>A</v>
      </c>
      <c r="CW19" s="48" t="str">
        <f t="shared" si="96"/>
        <v>A</v>
      </c>
      <c r="CX19" s="48" t="str">
        <f t="shared" si="96"/>
        <v>A</v>
      </c>
      <c r="CY19" s="46" t="str">
        <f t="shared" si="96"/>
        <v>A</v>
      </c>
      <c r="DN19" s="9"/>
      <c r="DO19" s="17" t="str">
        <f t="shared" si="57"/>
        <v>Crawley Down Gatwick</v>
      </c>
      <c r="DP19" s="21">
        <f t="shared" si="58"/>
        <v>18</v>
      </c>
      <c r="DQ19" s="11">
        <f t="shared" si="59"/>
        <v>0</v>
      </c>
      <c r="DR19" s="11">
        <f t="shared" si="60"/>
        <v>0</v>
      </c>
      <c r="DS19" s="11">
        <f t="shared" si="61"/>
        <v>9</v>
      </c>
      <c r="DT19" s="11">
        <f>COUNTIF(CQ$17:CQ$27,"A")</f>
        <v>2</v>
      </c>
      <c r="DU19" s="11">
        <f>COUNTIF(CQ$17:CQ$27,"D")</f>
        <v>0</v>
      </c>
      <c r="DV19" s="11">
        <f>COUNTIF(CQ$17:CQ$27,"H")</f>
        <v>7</v>
      </c>
      <c r="DW19" s="21">
        <f t="shared" si="62"/>
        <v>2</v>
      </c>
      <c r="DX19" s="21">
        <f t="shared" si="63"/>
        <v>0</v>
      </c>
      <c r="DY19" s="21">
        <f t="shared" si="64"/>
        <v>16</v>
      </c>
      <c r="DZ19" s="20">
        <f>SUM($AR19:$BO19)+SUM(BR$17:BR$27)</f>
        <v>16</v>
      </c>
      <c r="EA19" s="20">
        <f>SUM($BQ19:$CN19)+SUM(AS$17:AS$27)</f>
        <v>63</v>
      </c>
      <c r="EB19" s="21">
        <f t="shared" si="65"/>
        <v>6</v>
      </c>
      <c r="EC19" s="20">
        <f t="shared" si="66"/>
        <v>-47</v>
      </c>
      <c r="ED19" s="9"/>
      <c r="EE19" s="11">
        <f t="shared" si="67"/>
        <v>18</v>
      </c>
      <c r="EF19" s="11">
        <f t="shared" si="68"/>
        <v>2</v>
      </c>
      <c r="EG19" s="11">
        <f t="shared" si="69"/>
        <v>0</v>
      </c>
      <c r="EH19" s="11">
        <f t="shared" si="70"/>
        <v>16</v>
      </c>
      <c r="EI19" s="11">
        <f t="shared" si="71"/>
        <v>16</v>
      </c>
      <c r="EJ19" s="11">
        <f t="shared" si="72"/>
        <v>63</v>
      </c>
      <c r="EK19" s="11">
        <f t="shared" si="73"/>
        <v>6</v>
      </c>
      <c r="EL19" s="11">
        <f t="shared" si="74"/>
        <v>-47</v>
      </c>
      <c r="EN19" s="8">
        <f t="shared" si="75"/>
        <v>0</v>
      </c>
      <c r="EO19" s="8">
        <f t="shared" si="76"/>
        <v>0</v>
      </c>
      <c r="EP19" s="8">
        <f t="shared" si="77"/>
        <v>0</v>
      </c>
      <c r="EQ19" s="8">
        <f t="shared" si="78"/>
        <v>0</v>
      </c>
      <c r="ER19" s="8">
        <f t="shared" si="79"/>
        <v>0</v>
      </c>
      <c r="ES19" s="8">
        <f t="shared" si="80"/>
        <v>0</v>
      </c>
      <c r="ET19" s="8">
        <f t="shared" si="81"/>
        <v>0</v>
      </c>
      <c r="EU19" s="8">
        <f t="shared" si="82"/>
        <v>0</v>
      </c>
      <c r="EW19" s="8" t="str">
        <f t="shared" si="83"/>
        <v/>
      </c>
      <c r="EX19" s="8" t="str">
        <f t="shared" si="84"/>
        <v/>
      </c>
      <c r="EY19" s="8" t="str">
        <f t="shared" si="85"/>
        <v/>
      </c>
      <c r="EZ19" s="8" t="str">
        <f t="shared" si="86"/>
        <v/>
      </c>
      <c r="FA19" s="8" t="str">
        <f t="shared" si="87"/>
        <v/>
      </c>
      <c r="FB19" s="8" t="str">
        <f t="shared" si="88"/>
        <v/>
      </c>
      <c r="FC19" s="8" t="str">
        <f t="shared" si="89"/>
        <v/>
      </c>
      <c r="FD19" s="8" t="str">
        <f t="shared" si="90"/>
        <v/>
      </c>
      <c r="FF19" s="79" t="s">
        <v>374</v>
      </c>
      <c r="FG19" s="61">
        <v>15</v>
      </c>
      <c r="FH19" s="59"/>
      <c r="FI19" s="60">
        <v>25</v>
      </c>
      <c r="FJ19" s="60">
        <v>34</v>
      </c>
      <c r="FK19" s="60">
        <v>30</v>
      </c>
      <c r="FL19" s="60">
        <v>20</v>
      </c>
      <c r="FM19" s="60">
        <v>15</v>
      </c>
      <c r="FN19" s="60">
        <v>18</v>
      </c>
      <c r="FO19" s="60">
        <v>56</v>
      </c>
      <c r="FP19" s="58">
        <v>23</v>
      </c>
      <c r="FQ19" s="10"/>
      <c r="FR19" s="10"/>
      <c r="FS19" s="10"/>
      <c r="FT19" s="9"/>
    </row>
    <row r="20" spans="1:185" s="8" customFormat="1" x14ac:dyDescent="0.2">
      <c r="A20" s="8">
        <v>3</v>
      </c>
      <c r="B20" s="8" t="s">
        <v>70</v>
      </c>
      <c r="C20" s="16">
        <v>18</v>
      </c>
      <c r="D20" s="16">
        <v>12</v>
      </c>
      <c r="E20" s="16">
        <v>2</v>
      </c>
      <c r="F20" s="16">
        <v>4</v>
      </c>
      <c r="G20" s="16">
        <v>42</v>
      </c>
      <c r="H20" s="16">
        <v>28</v>
      </c>
      <c r="I20" s="15">
        <v>38</v>
      </c>
      <c r="J20" s="16">
        <f t="shared" si="53"/>
        <v>14</v>
      </c>
      <c r="L20" s="79" t="s">
        <v>76</v>
      </c>
      <c r="M20" s="33" t="s">
        <v>165</v>
      </c>
      <c r="N20" s="29" t="s">
        <v>106</v>
      </c>
      <c r="O20" s="28"/>
      <c r="P20" s="29" t="s">
        <v>102</v>
      </c>
      <c r="Q20" s="29" t="s">
        <v>79</v>
      </c>
      <c r="R20" s="29" t="s">
        <v>165</v>
      </c>
      <c r="S20" s="28"/>
      <c r="T20" s="29" t="s">
        <v>145</v>
      </c>
      <c r="U20" s="29" t="s">
        <v>152</v>
      </c>
      <c r="V20" s="32" t="s">
        <v>127</v>
      </c>
      <c r="W20" s="13"/>
      <c r="X20" s="13"/>
      <c r="Y20" s="13"/>
      <c r="Z20" s="13"/>
      <c r="AA20" s="13"/>
      <c r="AB20" s="79" t="s">
        <v>76</v>
      </c>
      <c r="AC20" s="33" t="s">
        <v>4</v>
      </c>
      <c r="AD20" s="29" t="s">
        <v>153</v>
      </c>
      <c r="AE20" s="28"/>
      <c r="AF20" s="29" t="s">
        <v>2</v>
      </c>
      <c r="AG20" s="29" t="s">
        <v>371</v>
      </c>
      <c r="AH20" s="29" t="s">
        <v>351</v>
      </c>
      <c r="AI20" s="28"/>
      <c r="AJ20" s="29" t="s">
        <v>298</v>
      </c>
      <c r="AK20" s="29" t="s">
        <v>9</v>
      </c>
      <c r="AL20" s="32" t="s">
        <v>5</v>
      </c>
      <c r="AM20" s="13"/>
      <c r="AN20" s="13"/>
      <c r="AO20" s="13"/>
      <c r="AP20" s="13"/>
      <c r="AQ20" s="12"/>
      <c r="AR20" s="49">
        <f t="shared" si="91"/>
        <v>3</v>
      </c>
      <c r="AS20" s="48">
        <f t="shared" ref="AS20:AS27" si="97">(IF(N20="","",(IF(MID(N20,2,1)="-",LEFT(N20,1),LEFT(N20,2)))+0))</f>
        <v>0</v>
      </c>
      <c r="AT20" s="47"/>
      <c r="AU20" s="48">
        <f>(IF(P20="","",(IF(MID(P20,2,1)="-",LEFT(P20,1),LEFT(P20,2)))+0))</f>
        <v>2</v>
      </c>
      <c r="AV20" s="48">
        <f>(IF(Q20="","",(IF(MID(Q20,2,1)="-",LEFT(Q20,1),LEFT(Q20,2)))+0))</f>
        <v>0</v>
      </c>
      <c r="AW20" s="48">
        <f>(IF(R20="","",(IF(MID(R20,2,1)="-",LEFT(R20,1),LEFT(R20,2)))+0))</f>
        <v>3</v>
      </c>
      <c r="AX20" s="47"/>
      <c r="AY20" s="48">
        <f t="shared" ref="AY20:BA24" si="98">(IF(T20="","",(IF(MID(T20,2,1)="-",LEFT(T20,1),LEFT(T20,2)))+0))</f>
        <v>4</v>
      </c>
      <c r="AZ20" s="48">
        <f t="shared" si="98"/>
        <v>4</v>
      </c>
      <c r="BA20" s="46">
        <f t="shared" si="98"/>
        <v>0</v>
      </c>
      <c r="BP20" s="9"/>
      <c r="BQ20" s="49">
        <f t="shared" si="93"/>
        <v>4</v>
      </c>
      <c r="BR20" s="48">
        <f t="shared" ref="BR20:BR27" si="99">(IF(N20="","",IF(RIGHT(N20,2)="10",RIGHT(N20,2),RIGHT(N20,1))+0))</f>
        <v>3</v>
      </c>
      <c r="BS20" s="47"/>
      <c r="BT20" s="48">
        <f>(IF(P20="","",IF(RIGHT(P20,2)="10",RIGHT(P20,2),RIGHT(P20,1))+0))</f>
        <v>0</v>
      </c>
      <c r="BU20" s="48">
        <f>(IF(Q20="","",IF(RIGHT(Q20,2)="10",RIGHT(Q20,2),RIGHT(Q20,1))+0))</f>
        <v>2</v>
      </c>
      <c r="BV20" s="48">
        <f>(IF(R20="","",IF(RIGHT(R20,2)="10",RIGHT(R20,2),RIGHT(R20,1))+0))</f>
        <v>4</v>
      </c>
      <c r="BW20" s="47"/>
      <c r="BX20" s="48">
        <f t="shared" ref="BX20:BZ24" si="100">(IF(T20="","",IF(RIGHT(T20,2)="10",RIGHT(T20,2),RIGHT(T20,1))+0))</f>
        <v>2</v>
      </c>
      <c r="BY20" s="48">
        <f t="shared" si="100"/>
        <v>0</v>
      </c>
      <c r="BZ20" s="46">
        <f t="shared" si="100"/>
        <v>6</v>
      </c>
      <c r="CO20" s="9"/>
      <c r="CP20" s="49" t="str">
        <f t="shared" si="95"/>
        <v>A</v>
      </c>
      <c r="CQ20" s="48" t="str">
        <f t="shared" ref="CQ20:CQ27" si="101">(IF(N20="","",IF(AS20&gt;BR20,"H",IF(AS20&lt;BR20,"A","D"))))</f>
        <v>A</v>
      </c>
      <c r="CR20" s="47"/>
      <c r="CS20" s="48" t="str">
        <f>(IF(P20="","",IF(AU20&gt;BT20,"H",IF(AU20&lt;BT20,"A","D"))))</f>
        <v>H</v>
      </c>
      <c r="CT20" s="48" t="str">
        <f>(IF(Q20="","",IF(AV20&gt;BU20,"H",IF(AV20&lt;BU20,"A","D"))))</f>
        <v>A</v>
      </c>
      <c r="CU20" s="48" t="str">
        <f>(IF(R20="","",IF(AW20&gt;BV20,"H",IF(AW20&lt;BV20,"A","D"))))</f>
        <v>A</v>
      </c>
      <c r="CV20" s="85" t="s">
        <v>248</v>
      </c>
      <c r="CW20" s="48" t="str">
        <f t="shared" ref="CW20:CY24" si="102">(IF(T20="","",IF(AY20&gt;BX20,"H",IF(AY20&lt;BX20,"A","D"))))</f>
        <v>H</v>
      </c>
      <c r="CX20" s="48" t="str">
        <f t="shared" si="102"/>
        <v>H</v>
      </c>
      <c r="CY20" s="46" t="str">
        <f t="shared" si="102"/>
        <v>A</v>
      </c>
      <c r="DN20" s="9"/>
      <c r="DO20" s="17" t="str">
        <f t="shared" si="57"/>
        <v>Hastings United</v>
      </c>
      <c r="DP20" s="21">
        <f t="shared" si="58"/>
        <v>18</v>
      </c>
      <c r="DQ20" s="11">
        <f t="shared" si="59"/>
        <v>4</v>
      </c>
      <c r="DR20" s="11">
        <f t="shared" si="60"/>
        <v>0</v>
      </c>
      <c r="DS20" s="11">
        <f t="shared" si="61"/>
        <v>5</v>
      </c>
      <c r="DT20" s="11">
        <f>COUNTIF(CR$17:CR$27,"A")</f>
        <v>2</v>
      </c>
      <c r="DU20" s="11">
        <f>COUNTIF(CR$17:CR$27,"D")</f>
        <v>2</v>
      </c>
      <c r="DV20" s="11">
        <f>COUNTIF(CR$17:CR$27,"H")</f>
        <v>5</v>
      </c>
      <c r="DW20" s="21">
        <f t="shared" si="62"/>
        <v>6</v>
      </c>
      <c r="DX20" s="21">
        <f t="shared" si="63"/>
        <v>2</v>
      </c>
      <c r="DY20" s="21">
        <f t="shared" si="64"/>
        <v>10</v>
      </c>
      <c r="DZ20" s="20">
        <f>SUM($AR20:$BO20)+SUM(BS$17:BS$27)</f>
        <v>33</v>
      </c>
      <c r="EA20" s="20">
        <f>SUM($BQ20:$CN20)+SUM(AT$17:AT$27)</f>
        <v>39</v>
      </c>
      <c r="EB20" s="21">
        <f t="shared" si="65"/>
        <v>20</v>
      </c>
      <c r="EC20" s="20">
        <f t="shared" si="66"/>
        <v>-6</v>
      </c>
      <c r="ED20" s="9"/>
      <c r="EE20" s="11">
        <f t="shared" si="67"/>
        <v>18</v>
      </c>
      <c r="EF20" s="11">
        <f t="shared" si="68"/>
        <v>6</v>
      </c>
      <c r="EG20" s="11">
        <f t="shared" si="69"/>
        <v>2</v>
      </c>
      <c r="EH20" s="11">
        <f t="shared" si="70"/>
        <v>10</v>
      </c>
      <c r="EI20" s="11">
        <f t="shared" si="71"/>
        <v>33</v>
      </c>
      <c r="EJ20" s="11">
        <f t="shared" si="72"/>
        <v>39</v>
      </c>
      <c r="EK20" s="11">
        <f t="shared" si="73"/>
        <v>20</v>
      </c>
      <c r="EL20" s="11">
        <f t="shared" si="74"/>
        <v>-6</v>
      </c>
      <c r="EN20" s="8">
        <f t="shared" si="75"/>
        <v>0</v>
      </c>
      <c r="EO20" s="8">
        <f t="shared" si="76"/>
        <v>0</v>
      </c>
      <c r="EP20" s="8">
        <f t="shared" si="77"/>
        <v>0</v>
      </c>
      <c r="EQ20" s="8">
        <f t="shared" si="78"/>
        <v>0</v>
      </c>
      <c r="ER20" s="8">
        <f t="shared" si="79"/>
        <v>0</v>
      </c>
      <c r="ES20" s="8">
        <f t="shared" si="80"/>
        <v>0</v>
      </c>
      <c r="ET20" s="8">
        <f t="shared" si="81"/>
        <v>0</v>
      </c>
      <c r="EU20" s="8">
        <f t="shared" si="82"/>
        <v>0</v>
      </c>
      <c r="EW20" s="8" t="str">
        <f t="shared" si="83"/>
        <v/>
      </c>
      <c r="EX20" s="8" t="str">
        <f t="shared" si="84"/>
        <v/>
      </c>
      <c r="EY20" s="8" t="str">
        <f t="shared" si="85"/>
        <v/>
      </c>
      <c r="EZ20" s="8" t="str">
        <f t="shared" si="86"/>
        <v/>
      </c>
      <c r="FA20" s="8" t="str">
        <f t="shared" si="87"/>
        <v/>
      </c>
      <c r="FB20" s="8" t="str">
        <f t="shared" si="88"/>
        <v/>
      </c>
      <c r="FC20" s="8" t="str">
        <f t="shared" si="89"/>
        <v/>
      </c>
      <c r="FD20" s="8" t="str">
        <f t="shared" si="90"/>
        <v/>
      </c>
      <c r="FF20" s="79" t="s">
        <v>76</v>
      </c>
      <c r="FG20" s="61">
        <v>41</v>
      </c>
      <c r="FH20" s="60">
        <v>64</v>
      </c>
      <c r="FI20" s="59"/>
      <c r="FJ20" s="60">
        <v>41</v>
      </c>
      <c r="FK20" s="60">
        <v>58</v>
      </c>
      <c r="FL20" s="60">
        <v>35</v>
      </c>
      <c r="FM20" s="28"/>
      <c r="FN20" s="60">
        <v>32</v>
      </c>
      <c r="FO20" s="60">
        <v>55</v>
      </c>
      <c r="FP20" s="58">
        <v>35</v>
      </c>
      <c r="FQ20" s="10"/>
      <c r="FR20" s="10"/>
      <c r="FS20" s="10"/>
      <c r="FT20" s="9"/>
    </row>
    <row r="21" spans="1:185" s="8" customFormat="1" x14ac:dyDescent="0.2">
      <c r="A21" s="8">
        <v>4</v>
      </c>
      <c r="B21" s="8" t="s">
        <v>433</v>
      </c>
      <c r="C21" s="16">
        <v>18</v>
      </c>
      <c r="D21" s="16">
        <v>9</v>
      </c>
      <c r="E21" s="16">
        <v>2</v>
      </c>
      <c r="F21" s="16">
        <v>7</v>
      </c>
      <c r="G21" s="16">
        <v>32</v>
      </c>
      <c r="H21" s="16">
        <v>27</v>
      </c>
      <c r="I21" s="15">
        <v>29</v>
      </c>
      <c r="J21" s="16">
        <f t="shared" si="53"/>
        <v>5</v>
      </c>
      <c r="L21" s="79" t="s">
        <v>104</v>
      </c>
      <c r="M21" s="33" t="s">
        <v>111</v>
      </c>
      <c r="N21" s="29" t="s">
        <v>143</v>
      </c>
      <c r="O21" s="29" t="s">
        <v>16</v>
      </c>
      <c r="P21" s="28"/>
      <c r="Q21" s="29" t="s">
        <v>87</v>
      </c>
      <c r="R21" s="29" t="s">
        <v>16</v>
      </c>
      <c r="S21" s="28"/>
      <c r="T21" s="29" t="s">
        <v>135</v>
      </c>
      <c r="U21" s="29" t="s">
        <v>152</v>
      </c>
      <c r="V21" s="32" t="s">
        <v>238</v>
      </c>
      <c r="W21" s="13"/>
      <c r="X21" s="13"/>
      <c r="Y21" s="13"/>
      <c r="Z21" s="13"/>
      <c r="AA21" s="13"/>
      <c r="AB21" s="79" t="s">
        <v>104</v>
      </c>
      <c r="AC21" s="33" t="s">
        <v>310</v>
      </c>
      <c r="AD21" s="29" t="s">
        <v>74</v>
      </c>
      <c r="AE21" s="29" t="s">
        <v>191</v>
      </c>
      <c r="AF21" s="28"/>
      <c r="AG21" s="29" t="s">
        <v>223</v>
      </c>
      <c r="AH21" s="29" t="s">
        <v>12</v>
      </c>
      <c r="AI21" s="28"/>
      <c r="AJ21" s="29" t="s">
        <v>220</v>
      </c>
      <c r="AK21" s="29" t="s">
        <v>348</v>
      </c>
      <c r="AL21" s="32" t="s">
        <v>286</v>
      </c>
      <c r="AM21" s="13"/>
      <c r="AN21" s="13"/>
      <c r="AO21" s="13"/>
      <c r="AP21" s="13"/>
      <c r="AQ21" s="12"/>
      <c r="AR21" s="49">
        <f t="shared" si="91"/>
        <v>0</v>
      </c>
      <c r="AS21" s="48">
        <f t="shared" si="97"/>
        <v>3</v>
      </c>
      <c r="AT21" s="48">
        <f t="shared" ref="AT21:AT27" si="103">(IF(O21="","",(IF(MID(O21,2,1)="-",LEFT(O21,1),LEFT(O21,2)))+0))</f>
        <v>2</v>
      </c>
      <c r="AU21" s="47"/>
      <c r="AV21" s="48">
        <f>(IF(Q21="","",(IF(MID(Q21,2,1)="-",LEFT(Q21,1),LEFT(Q21,2)))+0))</f>
        <v>1</v>
      </c>
      <c r="AW21" s="48">
        <f>(IF(R21="","",(IF(MID(R21,2,1)="-",LEFT(R21,1),LEFT(R21,2)))+0))</f>
        <v>2</v>
      </c>
      <c r="AX21" s="47"/>
      <c r="AY21" s="48">
        <f t="shared" si="98"/>
        <v>1</v>
      </c>
      <c r="AZ21" s="48">
        <f t="shared" si="98"/>
        <v>4</v>
      </c>
      <c r="BA21" s="46">
        <f t="shared" si="98"/>
        <v>1</v>
      </c>
      <c r="BP21" s="9"/>
      <c r="BQ21" s="49">
        <f t="shared" si="93"/>
        <v>4</v>
      </c>
      <c r="BR21" s="48">
        <f t="shared" si="99"/>
        <v>1</v>
      </c>
      <c r="BS21" s="48">
        <f t="shared" ref="BS21:BS27" si="104">(IF(O21="","",IF(RIGHT(O21,2)="10",RIGHT(O21,2),RIGHT(O21,1))+0))</f>
        <v>1</v>
      </c>
      <c r="BT21" s="47"/>
      <c r="BU21" s="48">
        <f>(IF(Q21="","",IF(RIGHT(Q21,2)="10",RIGHT(Q21,2),RIGHT(Q21,1))+0))</f>
        <v>4</v>
      </c>
      <c r="BV21" s="48">
        <f>(IF(R21="","",IF(RIGHT(R21,2)="10",RIGHT(R21,2),RIGHT(R21,1))+0))</f>
        <v>1</v>
      </c>
      <c r="BW21" s="47"/>
      <c r="BX21" s="48">
        <f t="shared" si="100"/>
        <v>3</v>
      </c>
      <c r="BY21" s="48">
        <f t="shared" si="100"/>
        <v>0</v>
      </c>
      <c r="BZ21" s="46">
        <f t="shared" si="100"/>
        <v>7</v>
      </c>
      <c r="CO21" s="9"/>
      <c r="CP21" s="49" t="str">
        <f t="shared" si="95"/>
        <v>A</v>
      </c>
      <c r="CQ21" s="48" t="str">
        <f t="shared" si="101"/>
        <v>H</v>
      </c>
      <c r="CR21" s="48" t="str">
        <f t="shared" ref="CR21:CR27" si="105">(IF(O21="","",IF(AT21&gt;BS21,"H",IF(AT21&lt;BS21,"A","D"))))</f>
        <v>H</v>
      </c>
      <c r="CS21" s="47"/>
      <c r="CT21" s="48" t="str">
        <f>(IF(Q21="","",IF(AV21&gt;BU21,"H",IF(AV21&lt;BU21,"A","D"))))</f>
        <v>A</v>
      </c>
      <c r="CU21" s="48" t="str">
        <f>(IF(R21="","",IF(AW21&gt;BV21,"H",IF(AW21&lt;BV21,"A","D"))))</f>
        <v>H</v>
      </c>
      <c r="CV21" s="85" t="s">
        <v>248</v>
      </c>
      <c r="CW21" s="48" t="str">
        <f t="shared" si="102"/>
        <v>A</v>
      </c>
      <c r="CX21" s="48" t="str">
        <f t="shared" si="102"/>
        <v>H</v>
      </c>
      <c r="CY21" s="46" t="str">
        <f t="shared" si="102"/>
        <v>A</v>
      </c>
      <c r="DN21" s="9"/>
      <c r="DO21" s="17" t="str">
        <f t="shared" si="57"/>
        <v>Leatherhead</v>
      </c>
      <c r="DP21" s="21">
        <f t="shared" si="58"/>
        <v>18</v>
      </c>
      <c r="DQ21" s="11">
        <f t="shared" si="59"/>
        <v>5</v>
      </c>
      <c r="DR21" s="11">
        <f t="shared" si="60"/>
        <v>0</v>
      </c>
      <c r="DS21" s="11">
        <f t="shared" si="61"/>
        <v>4</v>
      </c>
      <c r="DT21" s="11">
        <f>COUNTIF(CS$17:CS$27,"A")</f>
        <v>1</v>
      </c>
      <c r="DU21" s="11">
        <f>COUNTIF(CS$17:CS$27,"D")</f>
        <v>3</v>
      </c>
      <c r="DV21" s="11">
        <f>COUNTIF(CS$17:CS$27,"H")</f>
        <v>5</v>
      </c>
      <c r="DW21" s="21">
        <f t="shared" si="62"/>
        <v>6</v>
      </c>
      <c r="DX21" s="21">
        <f t="shared" si="63"/>
        <v>3</v>
      </c>
      <c r="DY21" s="21">
        <f t="shared" si="64"/>
        <v>9</v>
      </c>
      <c r="DZ21" s="20">
        <f>SUM($AR21:$BO21)+SUM(BT$17:BT$27)</f>
        <v>23</v>
      </c>
      <c r="EA21" s="20">
        <f>SUM($BQ21:$CN21)+SUM(AU$17:AU$27)</f>
        <v>41</v>
      </c>
      <c r="EB21" s="21">
        <f t="shared" si="65"/>
        <v>21</v>
      </c>
      <c r="EC21" s="20">
        <f t="shared" si="66"/>
        <v>-18</v>
      </c>
      <c r="ED21" s="9"/>
      <c r="EE21" s="11">
        <f t="shared" si="67"/>
        <v>18</v>
      </c>
      <c r="EF21" s="11">
        <f t="shared" si="68"/>
        <v>6</v>
      </c>
      <c r="EG21" s="11">
        <f t="shared" si="69"/>
        <v>3</v>
      </c>
      <c r="EH21" s="11">
        <f t="shared" si="70"/>
        <v>9</v>
      </c>
      <c r="EI21" s="11">
        <f t="shared" si="71"/>
        <v>23</v>
      </c>
      <c r="EJ21" s="11">
        <f t="shared" si="72"/>
        <v>41</v>
      </c>
      <c r="EK21" s="11">
        <f t="shared" si="73"/>
        <v>21</v>
      </c>
      <c r="EL21" s="11">
        <f t="shared" si="74"/>
        <v>-18</v>
      </c>
      <c r="EN21" s="8">
        <f t="shared" si="75"/>
        <v>0</v>
      </c>
      <c r="EO21" s="8">
        <f t="shared" si="76"/>
        <v>0</v>
      </c>
      <c r="EP21" s="8">
        <f t="shared" si="77"/>
        <v>0</v>
      </c>
      <c r="EQ21" s="8">
        <f t="shared" si="78"/>
        <v>0</v>
      </c>
      <c r="ER21" s="8">
        <f t="shared" si="79"/>
        <v>0</v>
      </c>
      <c r="ES21" s="8">
        <f t="shared" si="80"/>
        <v>0</v>
      </c>
      <c r="ET21" s="8">
        <f t="shared" si="81"/>
        <v>0</v>
      </c>
      <c r="EU21" s="8">
        <f t="shared" si="82"/>
        <v>0</v>
      </c>
      <c r="EW21" s="8" t="str">
        <f t="shared" si="83"/>
        <v/>
      </c>
      <c r="EX21" s="8" t="str">
        <f t="shared" si="84"/>
        <v/>
      </c>
      <c r="EY21" s="8" t="str">
        <f t="shared" si="85"/>
        <v/>
      </c>
      <c r="EZ21" s="8" t="str">
        <f t="shared" si="86"/>
        <v/>
      </c>
      <c r="FA21" s="8" t="str">
        <f t="shared" si="87"/>
        <v/>
      </c>
      <c r="FB21" s="8" t="str">
        <f t="shared" si="88"/>
        <v/>
      </c>
      <c r="FC21" s="8" t="str">
        <f t="shared" si="89"/>
        <v/>
      </c>
      <c r="FD21" s="8" t="str">
        <f t="shared" si="90"/>
        <v/>
      </c>
      <c r="FF21" s="79" t="s">
        <v>104</v>
      </c>
      <c r="FG21" s="61">
        <v>33</v>
      </c>
      <c r="FH21" s="60">
        <v>15</v>
      </c>
      <c r="FI21" s="60">
        <v>22</v>
      </c>
      <c r="FJ21" s="59"/>
      <c r="FK21" s="60">
        <v>20</v>
      </c>
      <c r="FL21" s="60">
        <v>15</v>
      </c>
      <c r="FM21" s="28"/>
      <c r="FN21" s="60">
        <v>30</v>
      </c>
      <c r="FO21" s="60">
        <v>33</v>
      </c>
      <c r="FP21" s="58">
        <v>18</v>
      </c>
      <c r="FQ21" s="10"/>
      <c r="FR21" s="10"/>
      <c r="FS21" s="10"/>
      <c r="FT21" s="9"/>
    </row>
    <row r="22" spans="1:185" s="8" customFormat="1" x14ac:dyDescent="0.2">
      <c r="A22" s="8">
        <v>5</v>
      </c>
      <c r="B22" s="8" t="s">
        <v>363</v>
      </c>
      <c r="C22" s="16">
        <v>18</v>
      </c>
      <c r="D22" s="16">
        <v>7</v>
      </c>
      <c r="E22" s="16">
        <v>3</v>
      </c>
      <c r="F22" s="16">
        <v>8</v>
      </c>
      <c r="G22" s="16">
        <v>28</v>
      </c>
      <c r="H22" s="16">
        <v>28</v>
      </c>
      <c r="I22" s="15">
        <v>24</v>
      </c>
      <c r="J22" s="16">
        <f t="shared" si="53"/>
        <v>0</v>
      </c>
      <c r="L22" s="79" t="s">
        <v>57</v>
      </c>
      <c r="M22" s="33" t="s">
        <v>103</v>
      </c>
      <c r="N22" s="29" t="s">
        <v>192</v>
      </c>
      <c r="O22" s="29" t="s">
        <v>124</v>
      </c>
      <c r="P22" s="29" t="s">
        <v>60</v>
      </c>
      <c r="Q22" s="28"/>
      <c r="R22" s="29" t="s">
        <v>102</v>
      </c>
      <c r="S22" s="29" t="s">
        <v>28</v>
      </c>
      <c r="T22" s="29" t="s">
        <v>87</v>
      </c>
      <c r="U22" s="29" t="s">
        <v>152</v>
      </c>
      <c r="V22" s="32" t="s">
        <v>143</v>
      </c>
      <c r="W22" s="13"/>
      <c r="X22" s="13"/>
      <c r="Y22" s="13"/>
      <c r="Z22" s="13"/>
      <c r="AA22" s="13"/>
      <c r="AB22" s="79" t="s">
        <v>57</v>
      </c>
      <c r="AC22" s="33" t="s">
        <v>353</v>
      </c>
      <c r="AD22" s="29" t="s">
        <v>351</v>
      </c>
      <c r="AE22" s="29" t="s">
        <v>7</v>
      </c>
      <c r="AF22" s="29" t="s">
        <v>352</v>
      </c>
      <c r="AG22" s="28"/>
      <c r="AH22" s="29" t="s">
        <v>9</v>
      </c>
      <c r="AI22" s="29" t="s">
        <v>10</v>
      </c>
      <c r="AJ22" s="29" t="s">
        <v>164</v>
      </c>
      <c r="AK22" s="29" t="s">
        <v>176</v>
      </c>
      <c r="AL22" s="32" t="s">
        <v>18</v>
      </c>
      <c r="AM22" s="13"/>
      <c r="AN22" s="13"/>
      <c r="AO22" s="13"/>
      <c r="AP22" s="13"/>
      <c r="AQ22" s="12"/>
      <c r="AR22" s="49">
        <f t="shared" si="91"/>
        <v>8</v>
      </c>
      <c r="AS22" s="48">
        <f t="shared" si="97"/>
        <v>9</v>
      </c>
      <c r="AT22" s="48">
        <f t="shared" si="103"/>
        <v>5</v>
      </c>
      <c r="AU22" s="48">
        <f t="shared" ref="AU22:AU27" si="106">(IF(P22="","",(IF(MID(P22,2,1)="-",LEFT(P22,1),LEFT(P22,2)))+0))</f>
        <v>7</v>
      </c>
      <c r="AV22" s="47"/>
      <c r="AW22" s="48">
        <f>(IF(R22="","",(IF(MID(R22,2,1)="-",LEFT(R22,1),LEFT(R22,2)))+0))</f>
        <v>2</v>
      </c>
      <c r="AX22" s="48">
        <f>(IF(S22="","",(IF(MID(S22,2,1)="-",LEFT(S22,1),LEFT(S22,2)))+0))</f>
        <v>3</v>
      </c>
      <c r="AY22" s="48">
        <f t="shared" si="98"/>
        <v>1</v>
      </c>
      <c r="AZ22" s="48">
        <f t="shared" si="98"/>
        <v>4</v>
      </c>
      <c r="BA22" s="46">
        <f t="shared" si="98"/>
        <v>3</v>
      </c>
      <c r="BP22" s="9"/>
      <c r="BQ22" s="49">
        <f t="shared" si="93"/>
        <v>0</v>
      </c>
      <c r="BR22" s="48">
        <f t="shared" si="99"/>
        <v>0</v>
      </c>
      <c r="BS22" s="48">
        <f t="shared" si="104"/>
        <v>3</v>
      </c>
      <c r="BT22" s="48">
        <f t="shared" ref="BT22:BT27" si="107">(IF(P22="","",IF(RIGHT(P22,2)="10",RIGHT(P22,2),RIGHT(P22,1))+0))</f>
        <v>0</v>
      </c>
      <c r="BU22" s="47"/>
      <c r="BV22" s="48">
        <f>(IF(R22="","",IF(RIGHT(R22,2)="10",RIGHT(R22,2),RIGHT(R22,1))+0))</f>
        <v>0</v>
      </c>
      <c r="BW22" s="48">
        <f>(IF(S22="","",IF(RIGHT(S22,2)="10",RIGHT(S22,2),RIGHT(S22,1))+0))</f>
        <v>0</v>
      </c>
      <c r="BX22" s="48">
        <f t="shared" si="100"/>
        <v>4</v>
      </c>
      <c r="BY22" s="48">
        <f t="shared" si="100"/>
        <v>0</v>
      </c>
      <c r="BZ22" s="46">
        <f t="shared" si="100"/>
        <v>1</v>
      </c>
      <c r="CO22" s="9"/>
      <c r="CP22" s="49" t="str">
        <f t="shared" si="95"/>
        <v>H</v>
      </c>
      <c r="CQ22" s="48" t="str">
        <f t="shared" si="101"/>
        <v>H</v>
      </c>
      <c r="CR22" s="48" t="str">
        <f t="shared" si="105"/>
        <v>H</v>
      </c>
      <c r="CS22" s="48" t="str">
        <f t="shared" ref="CS22:CS27" si="108">(IF(P22="","",IF(AU22&gt;BT22,"H",IF(AU22&lt;BT22,"A","D"))))</f>
        <v>H</v>
      </c>
      <c r="CT22" s="47"/>
      <c r="CU22" s="48" t="str">
        <f>(IF(R22="","",IF(AW22&gt;BV22,"H",IF(AW22&lt;BV22,"A","D"))))</f>
        <v>H</v>
      </c>
      <c r="CV22" s="48" t="str">
        <f>(IF(S22="","",IF(AX22&gt;BW22,"H",IF(AX22&lt;BW22,"A","D"))))</f>
        <v>H</v>
      </c>
      <c r="CW22" s="48" t="str">
        <f t="shared" si="102"/>
        <v>A</v>
      </c>
      <c r="CX22" s="48" t="str">
        <f t="shared" si="102"/>
        <v>H</v>
      </c>
      <c r="CY22" s="46" t="str">
        <f t="shared" si="102"/>
        <v>H</v>
      </c>
      <c r="DN22" s="9"/>
      <c r="DO22" s="17" t="str">
        <f t="shared" si="57"/>
        <v>Maidstone United</v>
      </c>
      <c r="DP22" s="21">
        <f t="shared" si="58"/>
        <v>18</v>
      </c>
      <c r="DQ22" s="11">
        <f t="shared" si="59"/>
        <v>8</v>
      </c>
      <c r="DR22" s="11">
        <f t="shared" si="60"/>
        <v>0</v>
      </c>
      <c r="DS22" s="11">
        <f t="shared" si="61"/>
        <v>1</v>
      </c>
      <c r="DT22" s="11">
        <f>COUNTIF(CT$17:CT$27,"A")</f>
        <v>5</v>
      </c>
      <c r="DU22" s="11">
        <f>COUNTIF(CT$17:CT$27,"D")</f>
        <v>1</v>
      </c>
      <c r="DV22" s="11">
        <f>COUNTIF(CT$17:CT$27,"H")</f>
        <v>3</v>
      </c>
      <c r="DW22" s="21">
        <f t="shared" si="62"/>
        <v>13</v>
      </c>
      <c r="DX22" s="21">
        <f t="shared" si="63"/>
        <v>1</v>
      </c>
      <c r="DY22" s="21">
        <f t="shared" si="64"/>
        <v>4</v>
      </c>
      <c r="DZ22" s="20">
        <f>SUM($AR22:$BO22)+SUM(BU$17:BU$27)</f>
        <v>63</v>
      </c>
      <c r="EA22" s="20">
        <f>SUM($BQ22:$CN22)+SUM(AV$17:AV$27)</f>
        <v>22</v>
      </c>
      <c r="EB22" s="21">
        <f t="shared" si="65"/>
        <v>40</v>
      </c>
      <c r="EC22" s="20">
        <f t="shared" si="66"/>
        <v>41</v>
      </c>
      <c r="ED22" s="9"/>
      <c r="EE22" s="11">
        <f t="shared" si="67"/>
        <v>18</v>
      </c>
      <c r="EF22" s="11">
        <f t="shared" si="68"/>
        <v>13</v>
      </c>
      <c r="EG22" s="11">
        <f t="shared" si="69"/>
        <v>1</v>
      </c>
      <c r="EH22" s="11">
        <f t="shared" si="70"/>
        <v>4</v>
      </c>
      <c r="EI22" s="11">
        <f t="shared" si="71"/>
        <v>63</v>
      </c>
      <c r="EJ22" s="11">
        <f t="shared" si="72"/>
        <v>22</v>
      </c>
      <c r="EK22" s="11">
        <f t="shared" si="73"/>
        <v>40</v>
      </c>
      <c r="EL22" s="11">
        <f t="shared" si="74"/>
        <v>41</v>
      </c>
      <c r="EN22" s="8">
        <f t="shared" si="75"/>
        <v>0</v>
      </c>
      <c r="EO22" s="8">
        <f t="shared" si="76"/>
        <v>0</v>
      </c>
      <c r="EP22" s="8">
        <f t="shared" si="77"/>
        <v>0</v>
      </c>
      <c r="EQ22" s="8">
        <f t="shared" si="78"/>
        <v>0</v>
      </c>
      <c r="ER22" s="8">
        <f t="shared" si="79"/>
        <v>0</v>
      </c>
      <c r="ES22" s="8">
        <f t="shared" si="80"/>
        <v>0</v>
      </c>
      <c r="ET22" s="8">
        <f t="shared" si="81"/>
        <v>0</v>
      </c>
      <c r="EU22" s="8">
        <f t="shared" si="82"/>
        <v>0</v>
      </c>
      <c r="EW22" s="8" t="str">
        <f t="shared" si="83"/>
        <v/>
      </c>
      <c r="EX22" s="8" t="str">
        <f t="shared" si="84"/>
        <v/>
      </c>
      <c r="EY22" s="8" t="str">
        <f t="shared" si="85"/>
        <v/>
      </c>
      <c r="EZ22" s="8" t="str">
        <f t="shared" si="86"/>
        <v/>
      </c>
      <c r="FA22" s="8" t="str">
        <f t="shared" si="87"/>
        <v/>
      </c>
      <c r="FB22" s="8" t="str">
        <f t="shared" si="88"/>
        <v/>
      </c>
      <c r="FC22" s="8" t="str">
        <f t="shared" si="89"/>
        <v/>
      </c>
      <c r="FD22" s="8" t="str">
        <f t="shared" si="90"/>
        <v/>
      </c>
      <c r="FF22" s="79" t="s">
        <v>57</v>
      </c>
      <c r="FG22" s="61">
        <v>113</v>
      </c>
      <c r="FH22" s="60">
        <v>48</v>
      </c>
      <c r="FI22" s="60">
        <v>64</v>
      </c>
      <c r="FJ22" s="60">
        <v>44</v>
      </c>
      <c r="FK22" s="59"/>
      <c r="FL22" s="60">
        <v>64</v>
      </c>
      <c r="FM22" s="60">
        <v>47</v>
      </c>
      <c r="FN22" s="60">
        <v>51</v>
      </c>
      <c r="FO22" s="60">
        <v>36</v>
      </c>
      <c r="FP22" s="58">
        <v>107</v>
      </c>
      <c r="FQ22" s="10"/>
      <c r="FR22" s="10"/>
      <c r="FS22" s="10"/>
      <c r="FT22" s="9"/>
    </row>
    <row r="23" spans="1:185" s="8" customFormat="1" x14ac:dyDescent="0.2">
      <c r="A23" s="8">
        <v>6</v>
      </c>
      <c r="B23" s="8" t="s">
        <v>73</v>
      </c>
      <c r="C23" s="16">
        <v>18</v>
      </c>
      <c r="D23" s="16">
        <v>7</v>
      </c>
      <c r="E23" s="16">
        <v>2</v>
      </c>
      <c r="F23" s="16">
        <v>9</v>
      </c>
      <c r="G23" s="16">
        <v>31</v>
      </c>
      <c r="H23" s="16">
        <v>41</v>
      </c>
      <c r="I23" s="15">
        <v>23</v>
      </c>
      <c r="J23" s="16">
        <f t="shared" si="53"/>
        <v>-10</v>
      </c>
      <c r="L23" s="79" t="s">
        <v>433</v>
      </c>
      <c r="M23" s="33" t="s">
        <v>21</v>
      </c>
      <c r="N23" s="29" t="s">
        <v>28</v>
      </c>
      <c r="O23" s="29" t="s">
        <v>55</v>
      </c>
      <c r="P23" s="29" t="s">
        <v>102</v>
      </c>
      <c r="Q23" s="29" t="s">
        <v>52</v>
      </c>
      <c r="R23" s="28"/>
      <c r="S23" s="29" t="s">
        <v>52</v>
      </c>
      <c r="T23" s="29" t="s">
        <v>98</v>
      </c>
      <c r="U23" s="29" t="s">
        <v>16</v>
      </c>
      <c r="V23" s="32" t="s">
        <v>102</v>
      </c>
      <c r="W23" s="13"/>
      <c r="X23" s="13"/>
      <c r="Y23" s="13"/>
      <c r="Z23" s="13"/>
      <c r="AA23" s="13"/>
      <c r="AB23" s="79" t="s">
        <v>433</v>
      </c>
      <c r="AC23" s="33" t="s">
        <v>391</v>
      </c>
      <c r="AD23" s="29" t="s">
        <v>27</v>
      </c>
      <c r="AE23" s="29" t="s">
        <v>32</v>
      </c>
      <c r="AF23" s="29" t="s">
        <v>26</v>
      </c>
      <c r="AG23" s="29" t="s">
        <v>280</v>
      </c>
      <c r="AH23" s="28"/>
      <c r="AI23" s="29" t="s">
        <v>288</v>
      </c>
      <c r="AJ23" s="29" t="s">
        <v>257</v>
      </c>
      <c r="AK23" s="29" t="s">
        <v>31</v>
      </c>
      <c r="AL23" s="32" t="s">
        <v>71</v>
      </c>
      <c r="AM23" s="13"/>
      <c r="AN23" s="13"/>
      <c r="AO23" s="13"/>
      <c r="AP23" s="13"/>
      <c r="AQ23" s="12"/>
      <c r="AR23" s="49">
        <f t="shared" si="91"/>
        <v>2</v>
      </c>
      <c r="AS23" s="48">
        <f t="shared" si="97"/>
        <v>3</v>
      </c>
      <c r="AT23" s="48">
        <f t="shared" si="103"/>
        <v>1</v>
      </c>
      <c r="AU23" s="48">
        <f t="shared" si="106"/>
        <v>2</v>
      </c>
      <c r="AV23" s="48">
        <f>(IF(Q23="","",(IF(MID(Q23,2,1)="-",LEFT(Q23,1),LEFT(Q23,2)))+0))</f>
        <v>3</v>
      </c>
      <c r="AW23" s="47"/>
      <c r="AX23" s="48">
        <f>(IF(S23="","",(IF(MID(S23,2,1)="-",LEFT(S23,1),LEFT(S23,2)))+0))</f>
        <v>3</v>
      </c>
      <c r="AY23" s="48">
        <f t="shared" si="98"/>
        <v>1</v>
      </c>
      <c r="AZ23" s="48">
        <f t="shared" si="98"/>
        <v>2</v>
      </c>
      <c r="BA23" s="46">
        <f t="shared" si="98"/>
        <v>2</v>
      </c>
      <c r="BP23" s="9"/>
      <c r="BQ23" s="49">
        <f t="shared" si="93"/>
        <v>2</v>
      </c>
      <c r="BR23" s="48">
        <f t="shared" si="99"/>
        <v>0</v>
      </c>
      <c r="BS23" s="48">
        <f t="shared" si="104"/>
        <v>1</v>
      </c>
      <c r="BT23" s="48">
        <f t="shared" si="107"/>
        <v>0</v>
      </c>
      <c r="BU23" s="48">
        <f>(IF(Q23="","",IF(RIGHT(Q23,2)="10",RIGHT(Q23,2),RIGHT(Q23,1))+0))</f>
        <v>2</v>
      </c>
      <c r="BV23" s="47"/>
      <c r="BW23" s="48">
        <f>(IF(S23="","",IF(RIGHT(S23,2)="10",RIGHT(S23,2),RIGHT(S23,1))+0))</f>
        <v>2</v>
      </c>
      <c r="BX23" s="48">
        <f t="shared" si="100"/>
        <v>0</v>
      </c>
      <c r="BY23" s="48">
        <f t="shared" si="100"/>
        <v>1</v>
      </c>
      <c r="BZ23" s="46">
        <f t="shared" si="100"/>
        <v>0</v>
      </c>
      <c r="CO23" s="9"/>
      <c r="CP23" s="49" t="str">
        <f t="shared" si="95"/>
        <v>D</v>
      </c>
      <c r="CQ23" s="48" t="str">
        <f t="shared" si="101"/>
        <v>H</v>
      </c>
      <c r="CR23" s="48" t="str">
        <f t="shared" si="105"/>
        <v>D</v>
      </c>
      <c r="CS23" s="48" t="str">
        <f t="shared" si="108"/>
        <v>H</v>
      </c>
      <c r="CT23" s="48" t="str">
        <f>(IF(Q23="","",IF(AV23&gt;BU23,"H",IF(AV23&lt;BU23,"A","D"))))</f>
        <v>H</v>
      </c>
      <c r="CU23" s="47"/>
      <c r="CV23" s="48" t="str">
        <f>(IF(S23="","",IF(AX23&gt;BW23,"H",IF(AX23&lt;BW23,"A","D"))))</f>
        <v>H</v>
      </c>
      <c r="CW23" s="48" t="str">
        <f t="shared" si="102"/>
        <v>H</v>
      </c>
      <c r="CX23" s="48" t="str">
        <f t="shared" si="102"/>
        <v>H</v>
      </c>
      <c r="CY23" s="46" t="str">
        <f t="shared" si="102"/>
        <v>H</v>
      </c>
      <c r="DN23" s="9"/>
      <c r="DO23" s="17" t="str">
        <f t="shared" si="57"/>
        <v>Margate</v>
      </c>
      <c r="DP23" s="21">
        <f t="shared" si="58"/>
        <v>18</v>
      </c>
      <c r="DQ23" s="11">
        <f t="shared" si="59"/>
        <v>7</v>
      </c>
      <c r="DR23" s="11">
        <f t="shared" si="60"/>
        <v>2</v>
      </c>
      <c r="DS23" s="11">
        <f t="shared" si="61"/>
        <v>0</v>
      </c>
      <c r="DT23" s="11">
        <f>COUNTIF(CU$17:CU$27,"A")</f>
        <v>2</v>
      </c>
      <c r="DU23" s="11">
        <f>COUNTIF(CU$17:CU$27,"D")</f>
        <v>0</v>
      </c>
      <c r="DV23" s="11">
        <f>COUNTIF(CU$17:CU$27,"H")</f>
        <v>7</v>
      </c>
      <c r="DW23" s="21">
        <f t="shared" si="62"/>
        <v>9</v>
      </c>
      <c r="DX23" s="21">
        <f t="shared" si="63"/>
        <v>2</v>
      </c>
      <c r="DY23" s="21">
        <f t="shared" si="64"/>
        <v>7</v>
      </c>
      <c r="DZ23" s="20">
        <f>SUM($AR23:$BO23)+SUM(BV$17:BV$27)</f>
        <v>32</v>
      </c>
      <c r="EA23" s="20">
        <f>SUM($BQ23:$CN23)+SUM(AW$17:AW$27)</f>
        <v>27</v>
      </c>
      <c r="EB23" s="21">
        <f t="shared" si="65"/>
        <v>29</v>
      </c>
      <c r="EC23" s="20">
        <f t="shared" si="66"/>
        <v>5</v>
      </c>
      <c r="ED23" s="9"/>
      <c r="EE23" s="11">
        <f t="shared" si="67"/>
        <v>18</v>
      </c>
      <c r="EF23" s="11">
        <f t="shared" si="68"/>
        <v>9</v>
      </c>
      <c r="EG23" s="11">
        <f t="shared" si="69"/>
        <v>2</v>
      </c>
      <c r="EH23" s="11">
        <f t="shared" si="70"/>
        <v>7</v>
      </c>
      <c r="EI23" s="11">
        <f t="shared" si="71"/>
        <v>32</v>
      </c>
      <c r="EJ23" s="11">
        <f t="shared" si="72"/>
        <v>27</v>
      </c>
      <c r="EK23" s="11">
        <f t="shared" si="73"/>
        <v>29</v>
      </c>
      <c r="EL23" s="11">
        <f t="shared" si="74"/>
        <v>5</v>
      </c>
      <c r="EN23" s="8">
        <f t="shared" si="75"/>
        <v>0</v>
      </c>
      <c r="EO23" s="8">
        <f t="shared" si="76"/>
        <v>0</v>
      </c>
      <c r="EP23" s="8">
        <f t="shared" si="77"/>
        <v>0</v>
      </c>
      <c r="EQ23" s="8">
        <f t="shared" si="78"/>
        <v>0</v>
      </c>
      <c r="ER23" s="8">
        <f t="shared" si="79"/>
        <v>0</v>
      </c>
      <c r="ES23" s="8">
        <f t="shared" si="80"/>
        <v>0</v>
      </c>
      <c r="ET23" s="8">
        <f t="shared" si="81"/>
        <v>0</v>
      </c>
      <c r="EU23" s="8">
        <f t="shared" si="82"/>
        <v>0</v>
      </c>
      <c r="EW23" s="8" t="str">
        <f t="shared" si="83"/>
        <v/>
      </c>
      <c r="EX23" s="8" t="str">
        <f t="shared" si="84"/>
        <v/>
      </c>
      <c r="EY23" s="8" t="str">
        <f t="shared" si="85"/>
        <v/>
      </c>
      <c r="EZ23" s="8" t="str">
        <f t="shared" si="86"/>
        <v/>
      </c>
      <c r="FA23" s="8" t="str">
        <f t="shared" si="87"/>
        <v/>
      </c>
      <c r="FB23" s="8" t="str">
        <f t="shared" si="88"/>
        <v/>
      </c>
      <c r="FC23" s="8" t="str">
        <f t="shared" si="89"/>
        <v/>
      </c>
      <c r="FD23" s="8" t="str">
        <f t="shared" si="90"/>
        <v/>
      </c>
      <c r="FF23" s="79" t="s">
        <v>433</v>
      </c>
      <c r="FG23" s="61">
        <v>55</v>
      </c>
      <c r="FH23" s="60">
        <v>30</v>
      </c>
      <c r="FI23" s="60">
        <v>15</v>
      </c>
      <c r="FJ23" s="60">
        <v>22</v>
      </c>
      <c r="FK23" s="60">
        <v>42</v>
      </c>
      <c r="FL23" s="59"/>
      <c r="FM23" s="60">
        <v>68</v>
      </c>
      <c r="FN23" s="60">
        <v>34</v>
      </c>
      <c r="FO23" s="60">
        <v>22</v>
      </c>
      <c r="FP23" s="58">
        <v>42</v>
      </c>
      <c r="FQ23" s="10"/>
      <c r="FR23" s="10"/>
      <c r="FS23" s="10"/>
      <c r="FT23" s="9"/>
    </row>
    <row r="24" spans="1:185" s="17" customFormat="1" x14ac:dyDescent="0.2">
      <c r="A24" s="8">
        <v>7</v>
      </c>
      <c r="B24" s="8" t="s">
        <v>104</v>
      </c>
      <c r="C24" s="16">
        <v>18</v>
      </c>
      <c r="D24" s="16">
        <v>6</v>
      </c>
      <c r="E24" s="16">
        <v>3</v>
      </c>
      <c r="F24" s="16">
        <v>9</v>
      </c>
      <c r="G24" s="16">
        <v>23</v>
      </c>
      <c r="H24" s="16">
        <v>41</v>
      </c>
      <c r="I24" s="15">
        <v>21</v>
      </c>
      <c r="J24" s="16">
        <f t="shared" si="53"/>
        <v>-18</v>
      </c>
      <c r="L24" s="79" t="s">
        <v>53</v>
      </c>
      <c r="M24" s="33" t="s">
        <v>83</v>
      </c>
      <c r="N24" s="29" t="s">
        <v>16</v>
      </c>
      <c r="O24" s="29" t="s">
        <v>16</v>
      </c>
      <c r="P24" s="29" t="s">
        <v>98</v>
      </c>
      <c r="Q24" s="29" t="s">
        <v>16</v>
      </c>
      <c r="R24" s="29" t="s">
        <v>98</v>
      </c>
      <c r="S24" s="28"/>
      <c r="T24" s="29" t="s">
        <v>35</v>
      </c>
      <c r="U24" s="29" t="s">
        <v>35</v>
      </c>
      <c r="V24" s="32" t="s">
        <v>165</v>
      </c>
      <c r="W24" s="13"/>
      <c r="X24" s="13"/>
      <c r="Y24" s="13"/>
      <c r="Z24" s="13"/>
      <c r="AA24" s="13"/>
      <c r="AB24" s="79" t="s">
        <v>53</v>
      </c>
      <c r="AC24" s="33" t="s">
        <v>280</v>
      </c>
      <c r="AD24" s="29" t="s">
        <v>240</v>
      </c>
      <c r="AE24" s="29" t="s">
        <v>233</v>
      </c>
      <c r="AF24" s="29" t="s">
        <v>287</v>
      </c>
      <c r="AG24" s="29" t="s">
        <v>310</v>
      </c>
      <c r="AH24" s="29" t="s">
        <v>286</v>
      </c>
      <c r="AI24" s="28"/>
      <c r="AJ24" s="29" t="s">
        <v>249</v>
      </c>
      <c r="AK24" s="29" t="s">
        <v>81</v>
      </c>
      <c r="AL24" s="32" t="s">
        <v>213</v>
      </c>
      <c r="AM24" s="13"/>
      <c r="AN24" s="13"/>
      <c r="AO24" s="13"/>
      <c r="AP24" s="13"/>
      <c r="AQ24" s="12"/>
      <c r="AR24" s="49">
        <f t="shared" si="91"/>
        <v>2</v>
      </c>
      <c r="AS24" s="48">
        <f t="shared" si="97"/>
        <v>2</v>
      </c>
      <c r="AT24" s="48">
        <f t="shared" si="103"/>
        <v>2</v>
      </c>
      <c r="AU24" s="48">
        <f t="shared" si="106"/>
        <v>1</v>
      </c>
      <c r="AV24" s="48">
        <f>(IF(Q24="","",(IF(MID(Q24,2,1)="-",LEFT(Q24,1),LEFT(Q24,2)))+0))</f>
        <v>2</v>
      </c>
      <c r="AW24" s="48">
        <f>(IF(R24="","",(IF(MID(R24,2,1)="-",LEFT(R24,1),LEFT(R24,2)))+0))</f>
        <v>1</v>
      </c>
      <c r="AX24" s="47"/>
      <c r="AY24" s="48">
        <f t="shared" si="98"/>
        <v>1</v>
      </c>
      <c r="AZ24" s="48">
        <f t="shared" si="98"/>
        <v>1</v>
      </c>
      <c r="BA24" s="46">
        <f t="shared" si="98"/>
        <v>3</v>
      </c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9"/>
      <c r="BQ24" s="49">
        <f t="shared" si="93"/>
        <v>3</v>
      </c>
      <c r="BR24" s="48">
        <f t="shared" si="99"/>
        <v>1</v>
      </c>
      <c r="BS24" s="48">
        <f t="shared" si="104"/>
        <v>1</v>
      </c>
      <c r="BT24" s="48">
        <f t="shared" si="107"/>
        <v>0</v>
      </c>
      <c r="BU24" s="48">
        <f>(IF(Q24="","",IF(RIGHT(Q24,2)="10",RIGHT(Q24,2),RIGHT(Q24,1))+0))</f>
        <v>1</v>
      </c>
      <c r="BV24" s="48">
        <f>(IF(R24="","",IF(RIGHT(R24,2)="10",RIGHT(R24,2),RIGHT(R24,1))+0))</f>
        <v>0</v>
      </c>
      <c r="BW24" s="47"/>
      <c r="BX24" s="48">
        <f t="shared" si="100"/>
        <v>2</v>
      </c>
      <c r="BY24" s="48">
        <f t="shared" si="100"/>
        <v>2</v>
      </c>
      <c r="BZ24" s="46">
        <f t="shared" si="100"/>
        <v>4</v>
      </c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9"/>
      <c r="CP24" s="49" t="str">
        <f t="shared" si="95"/>
        <v>A</v>
      </c>
      <c r="CQ24" s="48" t="str">
        <f t="shared" si="101"/>
        <v>H</v>
      </c>
      <c r="CR24" s="48" t="str">
        <f t="shared" si="105"/>
        <v>H</v>
      </c>
      <c r="CS24" s="48" t="str">
        <f t="shared" si="108"/>
        <v>H</v>
      </c>
      <c r="CT24" s="48" t="str">
        <f>(IF(Q24="","",IF(AV24&gt;BU24,"H",IF(AV24&lt;BU24,"A","D"))))</f>
        <v>H</v>
      </c>
      <c r="CU24" s="48" t="str">
        <f>(IF(R24="","",IF(AW24&gt;BV24,"H",IF(AW24&lt;BV24,"A","D"))))</f>
        <v>H</v>
      </c>
      <c r="CV24" s="47"/>
      <c r="CW24" s="48" t="str">
        <f t="shared" si="102"/>
        <v>A</v>
      </c>
      <c r="CX24" s="48" t="str">
        <f t="shared" si="102"/>
        <v>A</v>
      </c>
      <c r="CY24" s="46" t="str">
        <f t="shared" si="102"/>
        <v>A</v>
      </c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9"/>
      <c r="DO24" s="17" t="str">
        <f t="shared" si="57"/>
        <v>Ramsgate</v>
      </c>
      <c r="DP24" s="21">
        <f t="shared" si="58"/>
        <v>18</v>
      </c>
      <c r="DQ24" s="11">
        <f t="shared" si="59"/>
        <v>5</v>
      </c>
      <c r="DR24" s="11">
        <f t="shared" si="60"/>
        <v>0</v>
      </c>
      <c r="DS24" s="11">
        <f t="shared" si="61"/>
        <v>4</v>
      </c>
      <c r="DT24" s="11">
        <f>COUNTIF(CV$17:CV$27,"A")</f>
        <v>1</v>
      </c>
      <c r="DU24" s="11">
        <f>COUNTIF(CV$17:CV$27,"D")</f>
        <v>2</v>
      </c>
      <c r="DV24" s="11">
        <f>COUNTIF(CV$17:CV$27,"H")</f>
        <v>6</v>
      </c>
      <c r="DW24" s="21">
        <f t="shared" si="62"/>
        <v>6</v>
      </c>
      <c r="DX24" s="21">
        <f t="shared" si="63"/>
        <v>2</v>
      </c>
      <c r="DY24" s="21">
        <f t="shared" si="64"/>
        <v>10</v>
      </c>
      <c r="DZ24" s="20">
        <f>SUM($AR24:$BO24)+SUM(BW$17:BW$27)</f>
        <v>19</v>
      </c>
      <c r="EA24" s="20">
        <f>SUM($BQ24:$CN24)+SUM(AX$17:AX$27)</f>
        <v>30</v>
      </c>
      <c r="EB24" s="62" t="str">
        <f>(DW24*3)+DX24-3&amp;"+"</f>
        <v>17+</v>
      </c>
      <c r="EC24" s="20">
        <f t="shared" si="66"/>
        <v>-11</v>
      </c>
      <c r="ED24" s="9"/>
      <c r="EE24" s="11">
        <f t="shared" si="67"/>
        <v>18</v>
      </c>
      <c r="EF24" s="11">
        <f t="shared" si="68"/>
        <v>6</v>
      </c>
      <c r="EG24" s="11">
        <f t="shared" si="69"/>
        <v>2</v>
      </c>
      <c r="EH24" s="11">
        <f t="shared" si="70"/>
        <v>10</v>
      </c>
      <c r="EI24" s="11">
        <f t="shared" si="71"/>
        <v>19</v>
      </c>
      <c r="EJ24" s="11">
        <f t="shared" si="72"/>
        <v>30</v>
      </c>
      <c r="EK24" s="11" t="str">
        <f t="shared" si="73"/>
        <v>17+</v>
      </c>
      <c r="EL24" s="11">
        <f t="shared" si="74"/>
        <v>-11</v>
      </c>
      <c r="EM24" s="8"/>
      <c r="EN24" s="8">
        <f t="shared" si="75"/>
        <v>0</v>
      </c>
      <c r="EO24" s="8">
        <f t="shared" si="76"/>
        <v>0</v>
      </c>
      <c r="EP24" s="8">
        <f t="shared" si="77"/>
        <v>0</v>
      </c>
      <c r="EQ24" s="8">
        <f t="shared" si="78"/>
        <v>0</v>
      </c>
      <c r="ER24" s="8">
        <f t="shared" si="79"/>
        <v>0</v>
      </c>
      <c r="ES24" s="8">
        <f t="shared" si="80"/>
        <v>0</v>
      </c>
      <c r="ET24" s="8">
        <f t="shared" si="81"/>
        <v>0</v>
      </c>
      <c r="EU24" s="8">
        <f t="shared" si="82"/>
        <v>0</v>
      </c>
      <c r="EW24" s="8" t="str">
        <f t="shared" si="83"/>
        <v/>
      </c>
      <c r="EX24" s="8" t="str">
        <f t="shared" si="84"/>
        <v/>
      </c>
      <c r="EY24" s="8" t="str">
        <f t="shared" si="85"/>
        <v/>
      </c>
      <c r="EZ24" s="8" t="str">
        <f t="shared" si="86"/>
        <v/>
      </c>
      <c r="FA24" s="8" t="str">
        <f t="shared" si="87"/>
        <v/>
      </c>
      <c r="FB24" s="8" t="str">
        <f t="shared" si="88"/>
        <v/>
      </c>
      <c r="FC24" s="8" t="str">
        <f t="shared" si="89"/>
        <v/>
      </c>
      <c r="FD24" s="8" t="str">
        <f t="shared" si="90"/>
        <v/>
      </c>
      <c r="FF24" s="79" t="s">
        <v>53</v>
      </c>
      <c r="FG24" s="61">
        <v>20</v>
      </c>
      <c r="FH24" s="60">
        <v>25</v>
      </c>
      <c r="FI24" s="60">
        <v>41</v>
      </c>
      <c r="FJ24" s="60">
        <v>21</v>
      </c>
      <c r="FK24" s="60">
        <v>22</v>
      </c>
      <c r="FL24" s="60">
        <v>44</v>
      </c>
      <c r="FM24" s="59"/>
      <c r="FN24" s="60">
        <v>17</v>
      </c>
      <c r="FO24" s="60">
        <v>10</v>
      </c>
      <c r="FP24" s="58">
        <v>21</v>
      </c>
      <c r="FQ24" s="10"/>
      <c r="FR24" s="10"/>
      <c r="FS24" s="10"/>
      <c r="FT24" s="9"/>
      <c r="FU24" s="8"/>
      <c r="FV24" s="8"/>
      <c r="FW24" s="8"/>
      <c r="FX24" s="8"/>
      <c r="FY24" s="8"/>
      <c r="FZ24" s="8"/>
      <c r="GA24" s="8"/>
      <c r="GB24" s="8"/>
      <c r="GC24" s="8"/>
    </row>
    <row r="25" spans="1:185" s="17" customFormat="1" x14ac:dyDescent="0.2">
      <c r="A25" s="8">
        <v>8</v>
      </c>
      <c r="B25" s="8" t="s">
        <v>76</v>
      </c>
      <c r="C25" s="16">
        <v>18</v>
      </c>
      <c r="D25" s="16">
        <v>6</v>
      </c>
      <c r="E25" s="16">
        <v>2</v>
      </c>
      <c r="F25" s="16">
        <v>10</v>
      </c>
      <c r="G25" s="16">
        <v>33</v>
      </c>
      <c r="H25" s="16">
        <v>39</v>
      </c>
      <c r="I25" s="15">
        <v>20</v>
      </c>
      <c r="J25" s="16">
        <f t="shared" si="53"/>
        <v>-6</v>
      </c>
      <c r="L25" s="79" t="s">
        <v>363</v>
      </c>
      <c r="M25" s="33" t="s">
        <v>98</v>
      </c>
      <c r="N25" s="29" t="s">
        <v>120</v>
      </c>
      <c r="O25" s="29" t="s">
        <v>52</v>
      </c>
      <c r="P25" s="29" t="s">
        <v>21</v>
      </c>
      <c r="Q25" s="29" t="s">
        <v>55</v>
      </c>
      <c r="R25" s="29" t="s">
        <v>102</v>
      </c>
      <c r="S25" s="29" t="s">
        <v>161</v>
      </c>
      <c r="T25" s="28"/>
      <c r="U25" s="29" t="s">
        <v>83</v>
      </c>
      <c r="V25" s="32" t="s">
        <v>88</v>
      </c>
      <c r="W25" s="13"/>
      <c r="X25" s="13"/>
      <c r="Y25" s="13"/>
      <c r="Z25" s="13"/>
      <c r="AA25" s="13"/>
      <c r="AB25" s="79" t="s">
        <v>363</v>
      </c>
      <c r="AC25" s="33" t="s">
        <v>289</v>
      </c>
      <c r="AD25" s="29" t="s">
        <v>286</v>
      </c>
      <c r="AE25" s="29" t="s">
        <v>288</v>
      </c>
      <c r="AF25" s="29" t="s">
        <v>30</v>
      </c>
      <c r="AG25" s="29" t="s">
        <v>392</v>
      </c>
      <c r="AH25" s="29" t="s">
        <v>348</v>
      </c>
      <c r="AI25" s="29" t="s">
        <v>224</v>
      </c>
      <c r="AJ25" s="28"/>
      <c r="AK25" s="29" t="s">
        <v>290</v>
      </c>
      <c r="AL25" s="32" t="s">
        <v>310</v>
      </c>
      <c r="AM25" s="13"/>
      <c r="AN25" s="13"/>
      <c r="AO25" s="13"/>
      <c r="AP25" s="13"/>
      <c r="AQ25" s="12"/>
      <c r="AR25" s="49">
        <f t="shared" si="91"/>
        <v>1</v>
      </c>
      <c r="AS25" s="48">
        <f t="shared" si="97"/>
        <v>0</v>
      </c>
      <c r="AT25" s="48">
        <f t="shared" si="103"/>
        <v>3</v>
      </c>
      <c r="AU25" s="48">
        <f t="shared" si="106"/>
        <v>2</v>
      </c>
      <c r="AV25" s="48">
        <f>(IF(Q25="","",(IF(MID(Q25,2,1)="-",LEFT(Q25,1),LEFT(Q25,2)))+0))</f>
        <v>1</v>
      </c>
      <c r="AW25" s="48">
        <f>(IF(R25="","",(IF(MID(R25,2,1)="-",LEFT(R25,1),LEFT(R25,2)))+0))</f>
        <v>2</v>
      </c>
      <c r="AX25" s="48">
        <f>(IF(S25="","",(IF(MID(S25,2,1)="-",LEFT(S25,1),LEFT(S25,2)))+0))</f>
        <v>0</v>
      </c>
      <c r="AY25" s="47"/>
      <c r="AZ25" s="48">
        <f>(IF(U25="","",(IF(MID(U25,2,1)="-",LEFT(U25,1),LEFT(U25,2)))+0))</f>
        <v>2</v>
      </c>
      <c r="BA25" s="46">
        <f>(IF(V25="","",(IF(MID(V25,2,1)="-",LEFT(V25,1),LEFT(V25,2)))+0))</f>
        <v>0</v>
      </c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9"/>
      <c r="BQ25" s="49">
        <f t="shared" si="93"/>
        <v>0</v>
      </c>
      <c r="BR25" s="48">
        <f t="shared" si="99"/>
        <v>1</v>
      </c>
      <c r="BS25" s="48">
        <f t="shared" si="104"/>
        <v>2</v>
      </c>
      <c r="BT25" s="48">
        <f t="shared" si="107"/>
        <v>2</v>
      </c>
      <c r="BU25" s="48">
        <f>(IF(Q25="","",IF(RIGHT(Q25,2)="10",RIGHT(Q25,2),RIGHT(Q25,1))+0))</f>
        <v>1</v>
      </c>
      <c r="BV25" s="48">
        <f>(IF(R25="","",IF(RIGHT(R25,2)="10",RIGHT(R25,2),RIGHT(R25,1))+0))</f>
        <v>0</v>
      </c>
      <c r="BW25" s="48">
        <f>(IF(S25="","",IF(RIGHT(S25,2)="10",RIGHT(S25,2),RIGHT(S25,1))+0))</f>
        <v>0</v>
      </c>
      <c r="BX25" s="47"/>
      <c r="BY25" s="48">
        <f>(IF(U25="","",IF(RIGHT(U25,2)="10",RIGHT(U25,2),RIGHT(U25,1))+0))</f>
        <v>3</v>
      </c>
      <c r="BZ25" s="46">
        <f>(IF(V25="","",IF(RIGHT(V25,2)="10",RIGHT(V25,2),RIGHT(V25,1))+0))</f>
        <v>5</v>
      </c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9"/>
      <c r="CP25" s="49" t="str">
        <f t="shared" si="95"/>
        <v>H</v>
      </c>
      <c r="CQ25" s="48" t="str">
        <f t="shared" si="101"/>
        <v>A</v>
      </c>
      <c r="CR25" s="48" t="str">
        <f t="shared" si="105"/>
        <v>H</v>
      </c>
      <c r="CS25" s="48" t="str">
        <f t="shared" si="108"/>
        <v>D</v>
      </c>
      <c r="CT25" s="48" t="str">
        <f>(IF(Q25="","",IF(AV25&gt;BU25,"H",IF(AV25&lt;BU25,"A","D"))))</f>
        <v>D</v>
      </c>
      <c r="CU25" s="48" t="str">
        <f>(IF(R25="","",IF(AW25&gt;BV25,"H",IF(AW25&lt;BV25,"A","D"))))</f>
        <v>H</v>
      </c>
      <c r="CV25" s="48" t="str">
        <f>(IF(S25="","",IF(AX25&gt;BW25,"H",IF(AX25&lt;BW25,"A","D"))))</f>
        <v>D</v>
      </c>
      <c r="CW25" s="47"/>
      <c r="CX25" s="48" t="str">
        <f>(IF(U25="","",IF(AZ25&gt;BY25,"H",IF(AZ25&lt;BY25,"A","D"))))</f>
        <v>A</v>
      </c>
      <c r="CY25" s="46" t="str">
        <f>(IF(V25="","",IF(BA25&gt;BZ25,"H",IF(BA25&lt;BZ25,"A","D"))))</f>
        <v>A</v>
      </c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9"/>
      <c r="DO25" s="17" t="str">
        <f t="shared" si="57"/>
        <v>Thamesmead Town</v>
      </c>
      <c r="DP25" s="21">
        <f t="shared" si="58"/>
        <v>18</v>
      </c>
      <c r="DQ25" s="11">
        <f t="shared" si="59"/>
        <v>3</v>
      </c>
      <c r="DR25" s="11">
        <f t="shared" si="60"/>
        <v>3</v>
      </c>
      <c r="DS25" s="11">
        <f t="shared" si="61"/>
        <v>3</v>
      </c>
      <c r="DT25" s="11">
        <f>COUNTIF(CW$17:CW$27,"A")</f>
        <v>4</v>
      </c>
      <c r="DU25" s="11">
        <f>COUNTIF(CW$17:CW$27,"D")</f>
        <v>0</v>
      </c>
      <c r="DV25" s="11">
        <f>COUNTIF(CW$17:CW$27,"H")</f>
        <v>5</v>
      </c>
      <c r="DW25" s="21">
        <f t="shared" si="62"/>
        <v>7</v>
      </c>
      <c r="DX25" s="21">
        <f t="shared" si="63"/>
        <v>3</v>
      </c>
      <c r="DY25" s="21">
        <f t="shared" si="64"/>
        <v>8</v>
      </c>
      <c r="DZ25" s="20">
        <f>SUM($AR25:$BO25)+SUM(BX$17:BX$27)</f>
        <v>28</v>
      </c>
      <c r="EA25" s="20">
        <f>SUM($BQ25:$CN25)+SUM(AY$17:AY$27)</f>
        <v>28</v>
      </c>
      <c r="EB25" s="21">
        <f t="shared" si="65"/>
        <v>24</v>
      </c>
      <c r="EC25" s="20">
        <f t="shared" si="66"/>
        <v>0</v>
      </c>
      <c r="ED25" s="9"/>
      <c r="EE25" s="11">
        <f t="shared" si="67"/>
        <v>18</v>
      </c>
      <c r="EF25" s="11">
        <f t="shared" si="68"/>
        <v>7</v>
      </c>
      <c r="EG25" s="11">
        <f t="shared" si="69"/>
        <v>3</v>
      </c>
      <c r="EH25" s="11">
        <f t="shared" si="70"/>
        <v>8</v>
      </c>
      <c r="EI25" s="11">
        <f t="shared" si="71"/>
        <v>28</v>
      </c>
      <c r="EJ25" s="11">
        <f t="shared" si="72"/>
        <v>28</v>
      </c>
      <c r="EK25" s="11">
        <f t="shared" si="73"/>
        <v>24</v>
      </c>
      <c r="EL25" s="11">
        <f t="shared" si="74"/>
        <v>0</v>
      </c>
      <c r="EM25" s="8"/>
      <c r="EN25" s="8">
        <f t="shared" si="75"/>
        <v>0</v>
      </c>
      <c r="EO25" s="8">
        <f t="shared" si="76"/>
        <v>0</v>
      </c>
      <c r="EP25" s="8">
        <f t="shared" si="77"/>
        <v>0</v>
      </c>
      <c r="EQ25" s="8">
        <f t="shared" si="78"/>
        <v>0</v>
      </c>
      <c r="ER25" s="8">
        <f t="shared" si="79"/>
        <v>0</v>
      </c>
      <c r="ES25" s="8">
        <f t="shared" si="80"/>
        <v>0</v>
      </c>
      <c r="ET25" s="8">
        <f t="shared" si="81"/>
        <v>0</v>
      </c>
      <c r="EU25" s="8">
        <f t="shared" si="82"/>
        <v>0</v>
      </c>
      <c r="EW25" s="8" t="str">
        <f t="shared" si="83"/>
        <v/>
      </c>
      <c r="EX25" s="8" t="str">
        <f t="shared" si="84"/>
        <v/>
      </c>
      <c r="EY25" s="8" t="str">
        <f t="shared" si="85"/>
        <v/>
      </c>
      <c r="EZ25" s="8" t="str">
        <f t="shared" si="86"/>
        <v/>
      </c>
      <c r="FA25" s="8" t="str">
        <f t="shared" si="87"/>
        <v/>
      </c>
      <c r="FB25" s="8" t="str">
        <f t="shared" si="88"/>
        <v/>
      </c>
      <c r="FC25" s="8" t="str">
        <f t="shared" si="89"/>
        <v/>
      </c>
      <c r="FD25" s="8" t="str">
        <f t="shared" si="90"/>
        <v/>
      </c>
      <c r="FF25" s="79" t="s">
        <v>363</v>
      </c>
      <c r="FG25" s="61">
        <v>18</v>
      </c>
      <c r="FH25" s="60">
        <v>8</v>
      </c>
      <c r="FI25" s="60">
        <v>11</v>
      </c>
      <c r="FJ25" s="60">
        <v>39</v>
      </c>
      <c r="FK25" s="60">
        <v>25</v>
      </c>
      <c r="FL25" s="60">
        <v>28</v>
      </c>
      <c r="FM25" s="60">
        <v>20</v>
      </c>
      <c r="FN25" s="59"/>
      <c r="FO25" s="60">
        <v>24</v>
      </c>
      <c r="FP25" s="58">
        <v>28</v>
      </c>
      <c r="FQ25" s="10"/>
      <c r="FR25" s="10"/>
      <c r="FS25" s="10"/>
      <c r="FT25" s="9"/>
      <c r="FU25" s="8"/>
      <c r="FV25" s="8"/>
      <c r="FW25" s="8"/>
      <c r="FX25" s="8"/>
      <c r="FY25" s="8"/>
      <c r="FZ25" s="8"/>
      <c r="GA25" s="8"/>
      <c r="GB25" s="8"/>
      <c r="GC25" s="8"/>
    </row>
    <row r="26" spans="1:185" s="8" customFormat="1" x14ac:dyDescent="0.2">
      <c r="A26" s="8">
        <v>9</v>
      </c>
      <c r="B26" s="8" t="s">
        <v>53</v>
      </c>
      <c r="C26" s="16">
        <v>18</v>
      </c>
      <c r="D26" s="16">
        <v>6</v>
      </c>
      <c r="E26" s="16">
        <v>2</v>
      </c>
      <c r="F26" s="16">
        <v>10</v>
      </c>
      <c r="G26" s="16">
        <v>19</v>
      </c>
      <c r="H26" s="16">
        <v>30</v>
      </c>
      <c r="I26" s="15" t="s">
        <v>432</v>
      </c>
      <c r="J26" s="16">
        <f t="shared" si="53"/>
        <v>-11</v>
      </c>
      <c r="L26" s="79" t="s">
        <v>73</v>
      </c>
      <c r="M26" s="33" t="s">
        <v>106</v>
      </c>
      <c r="N26" s="29" t="s">
        <v>143</v>
      </c>
      <c r="O26" s="29" t="s">
        <v>35</v>
      </c>
      <c r="P26" s="29" t="s">
        <v>21</v>
      </c>
      <c r="Q26" s="29" t="s">
        <v>87</v>
      </c>
      <c r="R26" s="29" t="s">
        <v>143</v>
      </c>
      <c r="S26" s="29" t="s">
        <v>147</v>
      </c>
      <c r="T26" s="29" t="s">
        <v>52</v>
      </c>
      <c r="U26" s="28"/>
      <c r="V26" s="32" t="s">
        <v>55</v>
      </c>
      <c r="W26" s="13"/>
      <c r="X26" s="13"/>
      <c r="Y26" s="13"/>
      <c r="Z26" s="13"/>
      <c r="AA26" s="13"/>
      <c r="AB26" s="79" t="s">
        <v>73</v>
      </c>
      <c r="AC26" s="33" t="s">
        <v>237</v>
      </c>
      <c r="AD26" s="29" t="s">
        <v>250</v>
      </c>
      <c r="AE26" s="29" t="s">
        <v>212</v>
      </c>
      <c r="AF26" s="29" t="s">
        <v>224</v>
      </c>
      <c r="AG26" s="29" t="s">
        <v>213</v>
      </c>
      <c r="AH26" s="29" t="s">
        <v>189</v>
      </c>
      <c r="AI26" s="29" t="s">
        <v>378</v>
      </c>
      <c r="AJ26" s="29" t="s">
        <v>214</v>
      </c>
      <c r="AK26" s="28"/>
      <c r="AL26" s="32" t="s">
        <v>25</v>
      </c>
      <c r="AM26" s="13"/>
      <c r="AN26" s="13"/>
      <c r="AO26" s="13"/>
      <c r="AP26" s="13"/>
      <c r="AQ26" s="12"/>
      <c r="AR26" s="49">
        <f t="shared" si="91"/>
        <v>0</v>
      </c>
      <c r="AS26" s="48">
        <f t="shared" si="97"/>
        <v>3</v>
      </c>
      <c r="AT26" s="48">
        <f t="shared" si="103"/>
        <v>1</v>
      </c>
      <c r="AU26" s="48">
        <f t="shared" si="106"/>
        <v>2</v>
      </c>
      <c r="AV26" s="48">
        <f>(IF(Q26="","",(IF(MID(Q26,2,1)="-",LEFT(Q26,1),LEFT(Q26,2)))+0))</f>
        <v>1</v>
      </c>
      <c r="AW26" s="48">
        <f>(IF(R26="","",(IF(MID(R26,2,1)="-",LEFT(R26,1),LEFT(R26,2)))+0))</f>
        <v>3</v>
      </c>
      <c r="AX26" s="48">
        <f>(IF(S26="","",(IF(MID(S26,2,1)="-",LEFT(S26,1),LEFT(S26,2)))+0))</f>
        <v>5</v>
      </c>
      <c r="AY26" s="48">
        <f>(IF(T26="","",(IF(MID(T26,2,1)="-",LEFT(T26,1),LEFT(T26,2)))+0))</f>
        <v>3</v>
      </c>
      <c r="AZ26" s="47"/>
      <c r="BA26" s="46">
        <f>(IF(V26="","",(IF(MID(V26,2,1)="-",LEFT(V26,1),LEFT(V26,2)))+0))</f>
        <v>1</v>
      </c>
      <c r="BP26" s="34"/>
      <c r="BQ26" s="49">
        <f t="shared" si="93"/>
        <v>3</v>
      </c>
      <c r="BR26" s="48">
        <f t="shared" si="99"/>
        <v>1</v>
      </c>
      <c r="BS26" s="48">
        <f t="shared" si="104"/>
        <v>2</v>
      </c>
      <c r="BT26" s="48">
        <f t="shared" si="107"/>
        <v>2</v>
      </c>
      <c r="BU26" s="48">
        <f>(IF(Q26="","",IF(RIGHT(Q26,2)="10",RIGHT(Q26,2),RIGHT(Q26,1))+0))</f>
        <v>4</v>
      </c>
      <c r="BV26" s="48">
        <f>(IF(R26="","",IF(RIGHT(R26,2)="10",RIGHT(R26,2),RIGHT(R26,1))+0))</f>
        <v>1</v>
      </c>
      <c r="BW26" s="48">
        <f>(IF(S26="","",IF(RIGHT(S26,2)="10",RIGHT(S26,2),RIGHT(S26,1))+0))</f>
        <v>0</v>
      </c>
      <c r="BX26" s="48">
        <f>(IF(T26="","",IF(RIGHT(T26,2)="10",RIGHT(T26,2),RIGHT(T26,1))+0))</f>
        <v>2</v>
      </c>
      <c r="BY26" s="47"/>
      <c r="BZ26" s="46">
        <f>(IF(V26="","",IF(RIGHT(V26,2)="10",RIGHT(V26,2),RIGHT(V26,1))+0))</f>
        <v>1</v>
      </c>
      <c r="CO26" s="34"/>
      <c r="CP26" s="49" t="str">
        <f t="shared" si="95"/>
        <v>A</v>
      </c>
      <c r="CQ26" s="48" t="str">
        <f t="shared" si="101"/>
        <v>H</v>
      </c>
      <c r="CR26" s="48" t="str">
        <f t="shared" si="105"/>
        <v>A</v>
      </c>
      <c r="CS26" s="48" t="str">
        <f t="shared" si="108"/>
        <v>D</v>
      </c>
      <c r="CT26" s="48" t="str">
        <f>(IF(Q26="","",IF(AV26&gt;BU26,"H",IF(AV26&lt;BU26,"A","D"))))</f>
        <v>A</v>
      </c>
      <c r="CU26" s="48" t="str">
        <f>(IF(R26="","",IF(AW26&gt;BV26,"H",IF(AW26&lt;BV26,"A","D"))))</f>
        <v>H</v>
      </c>
      <c r="CV26" s="48" t="str">
        <f>(IF(S26="","",IF(AX26&gt;BW26,"H",IF(AX26&lt;BW26,"A","D"))))</f>
        <v>H</v>
      </c>
      <c r="CW26" s="48" t="str">
        <f>(IF(T26="","",IF(AY26&gt;BX26,"H",IF(AY26&lt;BX26,"A","D"))))</f>
        <v>H</v>
      </c>
      <c r="CX26" s="47"/>
      <c r="CY26" s="46" t="str">
        <f>(IF(V26="","",IF(BA26&gt;BZ26,"H",IF(BA26&lt;BZ26,"A","D"))))</f>
        <v>D</v>
      </c>
      <c r="DN26" s="34"/>
      <c r="DO26" s="17" t="str">
        <f t="shared" si="57"/>
        <v>Three Bridges</v>
      </c>
      <c r="DP26" s="21">
        <f t="shared" si="58"/>
        <v>18</v>
      </c>
      <c r="DQ26" s="11">
        <f t="shared" si="59"/>
        <v>4</v>
      </c>
      <c r="DR26" s="11">
        <f t="shared" si="60"/>
        <v>2</v>
      </c>
      <c r="DS26" s="11">
        <f t="shared" si="61"/>
        <v>3</v>
      </c>
      <c r="DT26" s="11">
        <f>COUNTIF(CX$17:CX$27,"A")</f>
        <v>3</v>
      </c>
      <c r="DU26" s="11">
        <f>COUNTIF(CX$17:CX$27,"D")</f>
        <v>0</v>
      </c>
      <c r="DV26" s="11">
        <f>COUNTIF(CX$17:CX$27,"H")</f>
        <v>6</v>
      </c>
      <c r="DW26" s="21">
        <f t="shared" si="62"/>
        <v>7</v>
      </c>
      <c r="DX26" s="21">
        <f t="shared" si="63"/>
        <v>2</v>
      </c>
      <c r="DY26" s="21">
        <f t="shared" si="64"/>
        <v>9</v>
      </c>
      <c r="DZ26" s="20">
        <f>SUM($AR26:$BO26)+SUM(BY$17:BY$27)</f>
        <v>31</v>
      </c>
      <c r="EA26" s="20">
        <f>SUM($BQ26:$CN26)+SUM(AZ$17:AZ$27)</f>
        <v>41</v>
      </c>
      <c r="EB26" s="21">
        <f t="shared" si="65"/>
        <v>23</v>
      </c>
      <c r="EC26" s="20">
        <f t="shared" si="66"/>
        <v>-10</v>
      </c>
      <c r="ED26" s="9"/>
      <c r="EE26" s="11">
        <f t="shared" si="67"/>
        <v>18</v>
      </c>
      <c r="EF26" s="11">
        <f t="shared" si="68"/>
        <v>7</v>
      </c>
      <c r="EG26" s="11">
        <f t="shared" si="69"/>
        <v>2</v>
      </c>
      <c r="EH26" s="11">
        <f t="shared" si="70"/>
        <v>9</v>
      </c>
      <c r="EI26" s="11">
        <f t="shared" si="71"/>
        <v>31</v>
      </c>
      <c r="EJ26" s="11">
        <f t="shared" si="72"/>
        <v>41</v>
      </c>
      <c r="EK26" s="11">
        <f t="shared" si="73"/>
        <v>23</v>
      </c>
      <c r="EL26" s="11">
        <f t="shared" si="74"/>
        <v>-10</v>
      </c>
      <c r="EM26" s="17"/>
      <c r="EN26" s="8">
        <f t="shared" si="75"/>
        <v>0</v>
      </c>
      <c r="EO26" s="8">
        <f t="shared" si="76"/>
        <v>0</v>
      </c>
      <c r="EP26" s="8">
        <f t="shared" si="77"/>
        <v>0</v>
      </c>
      <c r="EQ26" s="8">
        <f t="shared" si="78"/>
        <v>0</v>
      </c>
      <c r="ER26" s="8">
        <f t="shared" si="79"/>
        <v>0</v>
      </c>
      <c r="ES26" s="8">
        <f t="shared" si="80"/>
        <v>0</v>
      </c>
      <c r="ET26" s="8">
        <f t="shared" si="81"/>
        <v>0</v>
      </c>
      <c r="EU26" s="8">
        <f t="shared" si="82"/>
        <v>0</v>
      </c>
      <c r="EW26" s="8" t="str">
        <f t="shared" si="83"/>
        <v/>
      </c>
      <c r="EX26" s="8" t="str">
        <f t="shared" si="84"/>
        <v/>
      </c>
      <c r="EY26" s="8" t="str">
        <f t="shared" si="85"/>
        <v/>
      </c>
      <c r="EZ26" s="8" t="str">
        <f t="shared" si="86"/>
        <v/>
      </c>
      <c r="FA26" s="8" t="str">
        <f t="shared" si="87"/>
        <v/>
      </c>
      <c r="FB26" s="8" t="str">
        <f t="shared" si="88"/>
        <v/>
      </c>
      <c r="FC26" s="8" t="str">
        <f t="shared" si="89"/>
        <v/>
      </c>
      <c r="FD26" s="8" t="str">
        <f t="shared" si="90"/>
        <v/>
      </c>
      <c r="FF26" s="79" t="s">
        <v>73</v>
      </c>
      <c r="FG26" s="61">
        <v>25</v>
      </c>
      <c r="FH26" s="60">
        <v>37</v>
      </c>
      <c r="FI26" s="60">
        <v>10</v>
      </c>
      <c r="FJ26" s="60">
        <v>29</v>
      </c>
      <c r="FK26" s="60">
        <v>26</v>
      </c>
      <c r="FL26" s="60">
        <v>35</v>
      </c>
      <c r="FM26" s="60">
        <v>19</v>
      </c>
      <c r="FN26" s="60">
        <v>46</v>
      </c>
      <c r="FO26" s="59"/>
      <c r="FP26" s="58">
        <v>17</v>
      </c>
      <c r="FQ26" s="10"/>
      <c r="FR26" s="10"/>
      <c r="FS26" s="10"/>
      <c r="FT26" s="9"/>
    </row>
    <row r="27" spans="1:185" s="17" customFormat="1" ht="12.75" thickBot="1" x14ac:dyDescent="0.25">
      <c r="A27" s="8">
        <v>10</v>
      </c>
      <c r="B27" s="8" t="s">
        <v>374</v>
      </c>
      <c r="C27" s="16">
        <v>18</v>
      </c>
      <c r="D27" s="16">
        <v>2</v>
      </c>
      <c r="E27" s="16">
        <v>0</v>
      </c>
      <c r="F27" s="16">
        <v>16</v>
      </c>
      <c r="G27" s="16">
        <v>16</v>
      </c>
      <c r="H27" s="16">
        <v>63</v>
      </c>
      <c r="I27" s="15">
        <v>6</v>
      </c>
      <c r="J27" s="16">
        <f t="shared" si="53"/>
        <v>-47</v>
      </c>
      <c r="L27" s="77" t="s">
        <v>393</v>
      </c>
      <c r="M27" s="27" t="s">
        <v>98</v>
      </c>
      <c r="N27" s="26" t="s">
        <v>145</v>
      </c>
      <c r="O27" s="26" t="s">
        <v>16</v>
      </c>
      <c r="P27" s="26" t="s">
        <v>21</v>
      </c>
      <c r="Q27" s="26" t="s">
        <v>83</v>
      </c>
      <c r="R27" s="26" t="s">
        <v>28</v>
      </c>
      <c r="S27" s="26" t="s">
        <v>161</v>
      </c>
      <c r="T27" s="26" t="s">
        <v>98</v>
      </c>
      <c r="U27" s="26" t="s">
        <v>62</v>
      </c>
      <c r="V27" s="22"/>
      <c r="W27" s="35"/>
      <c r="X27" s="35"/>
      <c r="Y27" s="35"/>
      <c r="Z27" s="35"/>
      <c r="AA27" s="13"/>
      <c r="AB27" s="77" t="s">
        <v>393</v>
      </c>
      <c r="AC27" s="27" t="s">
        <v>31</v>
      </c>
      <c r="AD27" s="26" t="s">
        <v>285</v>
      </c>
      <c r="AE27" s="26" t="s">
        <v>290</v>
      </c>
      <c r="AF27" s="26" t="s">
        <v>288</v>
      </c>
      <c r="AG27" s="26" t="s">
        <v>298</v>
      </c>
      <c r="AH27" s="26" t="s">
        <v>305</v>
      </c>
      <c r="AI27" s="26" t="s">
        <v>257</v>
      </c>
      <c r="AJ27" s="26" t="s">
        <v>391</v>
      </c>
      <c r="AK27" s="26" t="s">
        <v>280</v>
      </c>
      <c r="AL27" s="22"/>
      <c r="AM27" s="35"/>
      <c r="AN27" s="35"/>
      <c r="AO27" s="35"/>
      <c r="AP27" s="13"/>
      <c r="AQ27" s="12"/>
      <c r="AR27" s="45">
        <f t="shared" si="91"/>
        <v>1</v>
      </c>
      <c r="AS27" s="44">
        <f t="shared" si="97"/>
        <v>4</v>
      </c>
      <c r="AT27" s="44">
        <f t="shared" si="103"/>
        <v>2</v>
      </c>
      <c r="AU27" s="44">
        <f t="shared" si="106"/>
        <v>2</v>
      </c>
      <c r="AV27" s="44">
        <f>(IF(Q27="","",(IF(MID(Q27,2,1)="-",LEFT(Q27,1),LEFT(Q27,2)))+0))</f>
        <v>2</v>
      </c>
      <c r="AW27" s="44">
        <f>(IF(R27="","",(IF(MID(R27,2,1)="-",LEFT(R27,1),LEFT(R27,2)))+0))</f>
        <v>3</v>
      </c>
      <c r="AX27" s="44">
        <f>(IF(S27="","",(IF(MID(S27,2,1)="-",LEFT(S27,1),LEFT(S27,2)))+0))</f>
        <v>0</v>
      </c>
      <c r="AY27" s="44">
        <f>(IF(T27="","",(IF(MID(T27,2,1)="-",LEFT(T27,1),LEFT(T27,2)))+0))</f>
        <v>1</v>
      </c>
      <c r="AZ27" s="44">
        <f>(IF(U27="","",(IF(MID(U27,2,1)="-",LEFT(U27,1),LEFT(U27,2)))+0))</f>
        <v>4</v>
      </c>
      <c r="BA27" s="43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9"/>
      <c r="BQ27" s="45">
        <f t="shared" si="93"/>
        <v>0</v>
      </c>
      <c r="BR27" s="44">
        <f t="shared" si="99"/>
        <v>2</v>
      </c>
      <c r="BS27" s="44">
        <f t="shared" si="104"/>
        <v>1</v>
      </c>
      <c r="BT27" s="44">
        <f t="shared" si="107"/>
        <v>2</v>
      </c>
      <c r="BU27" s="44">
        <f>(IF(Q27="","",IF(RIGHT(Q27,2)="10",RIGHT(Q27,2),RIGHT(Q27,1))+0))</f>
        <v>3</v>
      </c>
      <c r="BV27" s="44">
        <f>(IF(R27="","",IF(RIGHT(R27,2)="10",RIGHT(R27,2),RIGHT(R27,1))+0))</f>
        <v>0</v>
      </c>
      <c r="BW27" s="44">
        <f>(IF(S27="","",IF(RIGHT(S27,2)="10",RIGHT(S27,2),RIGHT(S27,1))+0))</f>
        <v>0</v>
      </c>
      <c r="BX27" s="44">
        <f>(IF(T27="","",IF(RIGHT(T27,2)="10",RIGHT(T27,2),RIGHT(T27,1))+0))</f>
        <v>0</v>
      </c>
      <c r="BY27" s="44">
        <f>(IF(U27="","",IF(RIGHT(U27,2)="10",RIGHT(U27,2),RIGHT(U27,1))+0))</f>
        <v>1</v>
      </c>
      <c r="BZ27" s="43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9"/>
      <c r="CP27" s="45" t="str">
        <f t="shared" si="95"/>
        <v>H</v>
      </c>
      <c r="CQ27" s="44" t="str">
        <f t="shared" si="101"/>
        <v>H</v>
      </c>
      <c r="CR27" s="44" t="str">
        <f t="shared" si="105"/>
        <v>H</v>
      </c>
      <c r="CS27" s="44" t="str">
        <f t="shared" si="108"/>
        <v>D</v>
      </c>
      <c r="CT27" s="44" t="str">
        <f>(IF(Q27="","",IF(AV27&gt;BU27,"H",IF(AV27&lt;BU27,"A","D"))))</f>
        <v>A</v>
      </c>
      <c r="CU27" s="44" t="str">
        <f>(IF(R27="","",IF(AW27&gt;BV27,"H",IF(AW27&lt;BV27,"A","D"))))</f>
        <v>H</v>
      </c>
      <c r="CV27" s="44" t="str">
        <f>(IF(S27="","",IF(AX27&gt;BW27,"H",IF(AX27&lt;BW27,"A","D"))))</f>
        <v>D</v>
      </c>
      <c r="CW27" s="44" t="str">
        <f>(IF(T27="","",IF(AY27&gt;BX27,"H",IF(AY27&lt;BX27,"A","D"))))</f>
        <v>H</v>
      </c>
      <c r="CX27" s="44" t="str">
        <f>(IF(U27="","",IF(AZ27&gt;BY27,"H",IF(AZ27&lt;BY27,"A","D"))))</f>
        <v>H</v>
      </c>
      <c r="CY27" s="43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9"/>
      <c r="DO27" s="17" t="str">
        <f t="shared" si="57"/>
        <v>Whitstable Town</v>
      </c>
      <c r="DP27" s="21">
        <f t="shared" si="58"/>
        <v>18</v>
      </c>
      <c r="DQ27" s="11">
        <f t="shared" si="59"/>
        <v>6</v>
      </c>
      <c r="DR27" s="11">
        <f t="shared" si="60"/>
        <v>2</v>
      </c>
      <c r="DS27" s="11">
        <f t="shared" si="61"/>
        <v>1</v>
      </c>
      <c r="DT27" s="11">
        <f>COUNTIF(CY$17:CY$27,"A")</f>
        <v>6</v>
      </c>
      <c r="DU27" s="11">
        <f>COUNTIF(CY$17:CY$27,"D")</f>
        <v>1</v>
      </c>
      <c r="DV27" s="11">
        <f>COUNTIF(CY$17:CY$27,"H")</f>
        <v>2</v>
      </c>
      <c r="DW27" s="21">
        <f t="shared" si="62"/>
        <v>12</v>
      </c>
      <c r="DX27" s="21">
        <f t="shared" si="63"/>
        <v>3</v>
      </c>
      <c r="DY27" s="21">
        <f t="shared" si="64"/>
        <v>3</v>
      </c>
      <c r="DZ27" s="20">
        <f>SUM($AR27:$BO27)+SUM(BZ$17:BZ$27)</f>
        <v>54</v>
      </c>
      <c r="EA27" s="20">
        <f>SUM($BQ27:$CN27)+SUM(BA$17:BA$27)</f>
        <v>22</v>
      </c>
      <c r="EB27" s="21">
        <f t="shared" si="65"/>
        <v>39</v>
      </c>
      <c r="EC27" s="20">
        <f t="shared" si="66"/>
        <v>32</v>
      </c>
      <c r="ED27" s="9"/>
      <c r="EE27" s="11">
        <f t="shared" si="67"/>
        <v>18</v>
      </c>
      <c r="EF27" s="11">
        <f t="shared" si="68"/>
        <v>12</v>
      </c>
      <c r="EG27" s="11">
        <f t="shared" si="69"/>
        <v>3</v>
      </c>
      <c r="EH27" s="11">
        <f t="shared" si="70"/>
        <v>3</v>
      </c>
      <c r="EI27" s="11">
        <f t="shared" si="71"/>
        <v>54</v>
      </c>
      <c r="EJ27" s="11">
        <f t="shared" si="72"/>
        <v>22</v>
      </c>
      <c r="EK27" s="11">
        <f t="shared" si="73"/>
        <v>39</v>
      </c>
      <c r="EL27" s="11">
        <f t="shared" si="74"/>
        <v>32</v>
      </c>
      <c r="EM27" s="8"/>
      <c r="EN27" s="8">
        <f t="shared" si="75"/>
        <v>0</v>
      </c>
      <c r="EO27" s="8">
        <f t="shared" si="76"/>
        <v>0</v>
      </c>
      <c r="EP27" s="8">
        <f t="shared" si="77"/>
        <v>0</v>
      </c>
      <c r="EQ27" s="8">
        <f t="shared" si="78"/>
        <v>0</v>
      </c>
      <c r="ER27" s="8">
        <f t="shared" si="79"/>
        <v>0</v>
      </c>
      <c r="ES27" s="8">
        <f t="shared" si="80"/>
        <v>0</v>
      </c>
      <c r="ET27" s="8">
        <f t="shared" si="81"/>
        <v>0</v>
      </c>
      <c r="EU27" s="8">
        <f t="shared" si="82"/>
        <v>0</v>
      </c>
      <c r="EW27" s="8" t="str">
        <f t="shared" si="83"/>
        <v/>
      </c>
      <c r="EX27" s="8" t="str">
        <f t="shared" si="84"/>
        <v/>
      </c>
      <c r="EY27" s="8" t="str">
        <f t="shared" si="85"/>
        <v/>
      </c>
      <c r="EZ27" s="8" t="str">
        <f t="shared" si="86"/>
        <v/>
      </c>
      <c r="FA27" s="8" t="str">
        <f t="shared" si="87"/>
        <v/>
      </c>
      <c r="FB27" s="8" t="str">
        <f t="shared" si="88"/>
        <v/>
      </c>
      <c r="FC27" s="8" t="str">
        <f t="shared" si="89"/>
        <v/>
      </c>
      <c r="FD27" s="8" t="str">
        <f t="shared" si="90"/>
        <v/>
      </c>
      <c r="FF27" s="77" t="s">
        <v>393</v>
      </c>
      <c r="FG27" s="57">
        <v>33</v>
      </c>
      <c r="FH27" s="56">
        <v>24</v>
      </c>
      <c r="FI27" s="56">
        <v>43</v>
      </c>
      <c r="FJ27" s="56">
        <v>26</v>
      </c>
      <c r="FK27" s="56">
        <v>104</v>
      </c>
      <c r="FL27" s="56">
        <v>59</v>
      </c>
      <c r="FM27" s="56">
        <v>34</v>
      </c>
      <c r="FN27" s="56">
        <v>63</v>
      </c>
      <c r="FO27" s="56">
        <v>37</v>
      </c>
      <c r="FP27" s="19"/>
      <c r="FQ27" s="18"/>
      <c r="FR27" s="18"/>
      <c r="FS27" s="18"/>
      <c r="FT27" s="9"/>
      <c r="FU27" s="8"/>
      <c r="FV27" s="8"/>
      <c r="FW27" s="8"/>
      <c r="FX27" s="8"/>
      <c r="FY27" s="8"/>
      <c r="FZ27" s="8"/>
      <c r="GA27" s="8"/>
      <c r="GB27" s="8"/>
      <c r="GC27" s="8"/>
    </row>
    <row r="28" spans="1:185" s="8" customFormat="1" x14ac:dyDescent="0.2">
      <c r="C28" s="16"/>
      <c r="D28" s="14">
        <f>SUM(D18:D27)</f>
        <v>80</v>
      </c>
      <c r="E28" s="14">
        <f>SUM(E18:E27)</f>
        <v>20</v>
      </c>
      <c r="F28" s="14">
        <f>SUM(F18:F27)</f>
        <v>80</v>
      </c>
      <c r="G28" s="14">
        <f>SUM(G18:G27)</f>
        <v>341</v>
      </c>
      <c r="H28" s="14">
        <f>SUM(H18:H27)</f>
        <v>341</v>
      </c>
      <c r="I28" s="15"/>
      <c r="J28" s="14">
        <f>SUM(J18:J27)</f>
        <v>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2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E28" s="11"/>
      <c r="EF28" s="11"/>
      <c r="EG28" s="11"/>
      <c r="EH28" s="11"/>
      <c r="EI28" s="11"/>
      <c r="EJ28" s="11"/>
      <c r="EK28" s="11"/>
      <c r="EL28" s="11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</row>
    <row r="29" spans="1:185" s="8" customFormat="1" ht="12.75" thickBot="1" x14ac:dyDescent="0.25">
      <c r="A29" s="17" t="s">
        <v>368</v>
      </c>
      <c r="B29" s="17"/>
      <c r="C29" s="42" t="s">
        <v>431</v>
      </c>
      <c r="D29" s="15"/>
      <c r="E29" s="15"/>
      <c r="F29" s="15"/>
      <c r="G29" s="15"/>
      <c r="H29" s="15"/>
      <c r="I29" s="15"/>
      <c r="J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2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E29" s="11"/>
      <c r="EF29" s="11"/>
      <c r="EG29" s="11"/>
      <c r="EH29" s="11"/>
      <c r="EI29" s="11"/>
      <c r="EJ29" s="11"/>
      <c r="EK29" s="11"/>
      <c r="EL29" s="11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9"/>
    </row>
    <row r="30" spans="1:185" s="8" customFormat="1" ht="12.75" thickBot="1" x14ac:dyDescent="0.25">
      <c r="A30" s="17" t="s">
        <v>51</v>
      </c>
      <c r="B30" s="17" t="s">
        <v>50</v>
      </c>
      <c r="C30" s="15" t="s">
        <v>42</v>
      </c>
      <c r="D30" s="15" t="s">
        <v>41</v>
      </c>
      <c r="E30" s="15" t="s">
        <v>40</v>
      </c>
      <c r="F30" s="15" t="s">
        <v>39</v>
      </c>
      <c r="G30" s="15" t="s">
        <v>38</v>
      </c>
      <c r="H30" s="15" t="s">
        <v>37</v>
      </c>
      <c r="I30" s="15" t="s">
        <v>36</v>
      </c>
      <c r="J30" s="15" t="s">
        <v>43</v>
      </c>
      <c r="L30" s="66" t="s">
        <v>154</v>
      </c>
      <c r="M30" s="41" t="s">
        <v>416</v>
      </c>
      <c r="N30" s="41" t="s">
        <v>430</v>
      </c>
      <c r="O30" s="41" t="s">
        <v>429</v>
      </c>
      <c r="P30" s="41" t="s">
        <v>412</v>
      </c>
      <c r="Q30" s="41" t="s">
        <v>428</v>
      </c>
      <c r="R30" s="41" t="s">
        <v>427</v>
      </c>
      <c r="S30" s="41" t="s">
        <v>365</v>
      </c>
      <c r="T30" s="41" t="s">
        <v>426</v>
      </c>
      <c r="U30" s="41" t="s">
        <v>421</v>
      </c>
      <c r="V30" s="40" t="s">
        <v>367</v>
      </c>
      <c r="W30" s="13"/>
      <c r="X30" s="13"/>
      <c r="Y30" s="13"/>
      <c r="Z30" s="13"/>
      <c r="AA30" s="13"/>
      <c r="AB30" s="66" t="s">
        <v>154</v>
      </c>
      <c r="AC30" s="41" t="s">
        <v>416</v>
      </c>
      <c r="AD30" s="41" t="s">
        <v>430</v>
      </c>
      <c r="AE30" s="41" t="s">
        <v>429</v>
      </c>
      <c r="AF30" s="41" t="s">
        <v>412</v>
      </c>
      <c r="AG30" s="41" t="s">
        <v>428</v>
      </c>
      <c r="AH30" s="41" t="s">
        <v>427</v>
      </c>
      <c r="AI30" s="41" t="s">
        <v>365</v>
      </c>
      <c r="AJ30" s="41" t="s">
        <v>426</v>
      </c>
      <c r="AK30" s="41" t="s">
        <v>421</v>
      </c>
      <c r="AL30" s="40" t="s">
        <v>367</v>
      </c>
      <c r="AM30" s="13"/>
      <c r="AN30" s="13"/>
      <c r="AO30" s="13"/>
      <c r="AP30" s="13"/>
      <c r="AQ30" s="12"/>
      <c r="DP30" s="16" t="s">
        <v>42</v>
      </c>
      <c r="DQ30" s="16" t="s">
        <v>49</v>
      </c>
      <c r="DR30" s="16" t="s">
        <v>48</v>
      </c>
      <c r="DS30" s="16" t="s">
        <v>47</v>
      </c>
      <c r="DT30" s="16" t="s">
        <v>46</v>
      </c>
      <c r="DU30" s="16" t="s">
        <v>45</v>
      </c>
      <c r="DV30" s="16" t="s">
        <v>44</v>
      </c>
      <c r="DW30" s="16" t="s">
        <v>41</v>
      </c>
      <c r="DX30" s="16" t="s">
        <v>40</v>
      </c>
      <c r="DY30" s="16" t="s">
        <v>39</v>
      </c>
      <c r="DZ30" s="16" t="s">
        <v>38</v>
      </c>
      <c r="EA30" s="16" t="s">
        <v>37</v>
      </c>
      <c r="EB30" s="16" t="s">
        <v>36</v>
      </c>
      <c r="EC30" s="16" t="s">
        <v>43</v>
      </c>
      <c r="ED30" s="16"/>
      <c r="EE30" s="16" t="s">
        <v>42</v>
      </c>
      <c r="EF30" s="16" t="s">
        <v>41</v>
      </c>
      <c r="EG30" s="16" t="s">
        <v>40</v>
      </c>
      <c r="EH30" s="16" t="s">
        <v>39</v>
      </c>
      <c r="EI30" s="16" t="s">
        <v>38</v>
      </c>
      <c r="EJ30" s="16" t="s">
        <v>37</v>
      </c>
      <c r="EK30" s="16" t="s">
        <v>36</v>
      </c>
      <c r="EL30" s="16" t="s">
        <v>43</v>
      </c>
      <c r="EX30" s="16" t="s">
        <v>42</v>
      </c>
      <c r="EY30" s="16" t="s">
        <v>41</v>
      </c>
      <c r="EZ30" s="16" t="s">
        <v>40</v>
      </c>
      <c r="FA30" s="16" t="s">
        <v>39</v>
      </c>
      <c r="FB30" s="16" t="s">
        <v>38</v>
      </c>
      <c r="FC30" s="16" t="s">
        <v>37</v>
      </c>
      <c r="FD30" s="16" t="s">
        <v>36</v>
      </c>
      <c r="FF30" s="96" t="s">
        <v>154</v>
      </c>
      <c r="FG30" s="68" t="s">
        <v>416</v>
      </c>
      <c r="FH30" s="68" t="s">
        <v>430</v>
      </c>
      <c r="FI30" s="68" t="s">
        <v>429</v>
      </c>
      <c r="FJ30" s="68" t="s">
        <v>412</v>
      </c>
      <c r="FK30" s="68" t="s">
        <v>428</v>
      </c>
      <c r="FL30" s="68" t="s">
        <v>427</v>
      </c>
      <c r="FM30" s="68" t="s">
        <v>365</v>
      </c>
      <c r="FN30" s="68" t="s">
        <v>426</v>
      </c>
      <c r="FO30" s="68" t="s">
        <v>421</v>
      </c>
      <c r="FP30" s="67" t="s">
        <v>367</v>
      </c>
      <c r="FQ30" s="10"/>
      <c r="FR30" s="10"/>
      <c r="FS30" s="10"/>
      <c r="FT30" s="9"/>
    </row>
    <row r="31" spans="1:185" s="8" customFormat="1" x14ac:dyDescent="0.2">
      <c r="A31" s="8">
        <v>1</v>
      </c>
      <c r="B31" s="8" t="s">
        <v>425</v>
      </c>
      <c r="C31" s="16">
        <v>18</v>
      </c>
      <c r="D31" s="16">
        <v>12</v>
      </c>
      <c r="E31" s="16">
        <v>3</v>
      </c>
      <c r="F31" s="16">
        <v>3</v>
      </c>
      <c r="G31" s="16">
        <v>46</v>
      </c>
      <c r="H31" s="16">
        <v>25</v>
      </c>
      <c r="I31" s="15">
        <v>39</v>
      </c>
      <c r="J31" s="16">
        <f t="shared" ref="J31:J40" si="109">G31-H31</f>
        <v>21</v>
      </c>
      <c r="L31" s="79" t="s">
        <v>408</v>
      </c>
      <c r="M31" s="38"/>
      <c r="N31" s="37" t="s">
        <v>33</v>
      </c>
      <c r="O31" s="37" t="s">
        <v>28</v>
      </c>
      <c r="P31" s="37" t="s">
        <v>120</v>
      </c>
      <c r="Q31" s="37" t="s">
        <v>55</v>
      </c>
      <c r="R31" s="37" t="s">
        <v>143</v>
      </c>
      <c r="S31" s="37" t="s">
        <v>28</v>
      </c>
      <c r="T31" s="37" t="s">
        <v>62</v>
      </c>
      <c r="U31" s="37" t="s">
        <v>152</v>
      </c>
      <c r="V31" s="39" t="s">
        <v>35</v>
      </c>
      <c r="W31" s="13"/>
      <c r="X31" s="13"/>
      <c r="Y31" s="13"/>
      <c r="Z31" s="13"/>
      <c r="AA31" s="13"/>
      <c r="AB31" s="79" t="s">
        <v>408</v>
      </c>
      <c r="AC31" s="38"/>
      <c r="AD31" s="37" t="s">
        <v>388</v>
      </c>
      <c r="AE31" s="37" t="s">
        <v>241</v>
      </c>
      <c r="AF31" s="37" t="s">
        <v>221</v>
      </c>
      <c r="AG31" s="37" t="s">
        <v>226</v>
      </c>
      <c r="AH31" s="37" t="s">
        <v>272</v>
      </c>
      <c r="AI31" s="37" t="s">
        <v>387</v>
      </c>
      <c r="AJ31" s="37" t="s">
        <v>193</v>
      </c>
      <c r="AK31" s="37" t="s">
        <v>386</v>
      </c>
      <c r="AL31" s="39" t="s">
        <v>232</v>
      </c>
      <c r="AM31" s="13"/>
      <c r="AN31" s="13"/>
      <c r="AO31" s="13"/>
      <c r="AP31" s="13"/>
      <c r="AQ31" s="12"/>
      <c r="AR31" s="52"/>
      <c r="AS31" s="51">
        <f t="shared" ref="AS31:BA31" si="110">(IF(N31="","",(IF(MID(N31,2,1)="-",LEFT(N31,1),LEFT(N31,2)))+0))</f>
        <v>6</v>
      </c>
      <c r="AT31" s="51">
        <f t="shared" si="110"/>
        <v>3</v>
      </c>
      <c r="AU31" s="51">
        <f t="shared" si="110"/>
        <v>0</v>
      </c>
      <c r="AV31" s="51">
        <f t="shared" si="110"/>
        <v>1</v>
      </c>
      <c r="AW31" s="51">
        <f t="shared" si="110"/>
        <v>3</v>
      </c>
      <c r="AX31" s="51">
        <f t="shared" si="110"/>
        <v>3</v>
      </c>
      <c r="AY31" s="51">
        <f t="shared" si="110"/>
        <v>4</v>
      </c>
      <c r="AZ31" s="51">
        <f t="shared" si="110"/>
        <v>4</v>
      </c>
      <c r="BA31" s="50">
        <f t="shared" si="110"/>
        <v>1</v>
      </c>
      <c r="BP31" s="9"/>
      <c r="BQ31" s="52"/>
      <c r="BR31" s="51">
        <f t="shared" ref="BR31:BZ31" si="111">(IF(N31="","",IF(RIGHT(N31,2)="10",RIGHT(N31,2),RIGHT(N31,1))+0))</f>
        <v>0</v>
      </c>
      <c r="BS31" s="51">
        <f t="shared" si="111"/>
        <v>0</v>
      </c>
      <c r="BT31" s="51">
        <f t="shared" si="111"/>
        <v>1</v>
      </c>
      <c r="BU31" s="51">
        <f t="shared" si="111"/>
        <v>1</v>
      </c>
      <c r="BV31" s="51">
        <f t="shared" si="111"/>
        <v>1</v>
      </c>
      <c r="BW31" s="51">
        <f t="shared" si="111"/>
        <v>0</v>
      </c>
      <c r="BX31" s="51">
        <f t="shared" si="111"/>
        <v>1</v>
      </c>
      <c r="BY31" s="51">
        <f t="shared" si="111"/>
        <v>0</v>
      </c>
      <c r="BZ31" s="50">
        <f t="shared" si="111"/>
        <v>2</v>
      </c>
      <c r="CO31" s="9"/>
      <c r="CP31" s="52"/>
      <c r="CQ31" s="51" t="str">
        <f t="shared" ref="CQ31:CY31" si="112">(IF(N31="","",IF(AS31&gt;BR31,"H",IF(AS31&lt;BR31,"A","D"))))</f>
        <v>H</v>
      </c>
      <c r="CR31" s="51" t="str">
        <f t="shared" si="112"/>
        <v>H</v>
      </c>
      <c r="CS31" s="51" t="str">
        <f t="shared" si="112"/>
        <v>A</v>
      </c>
      <c r="CT31" s="51" t="str">
        <f t="shared" si="112"/>
        <v>D</v>
      </c>
      <c r="CU31" s="51" t="str">
        <f t="shared" si="112"/>
        <v>H</v>
      </c>
      <c r="CV31" s="51" t="str">
        <f t="shared" si="112"/>
        <v>H</v>
      </c>
      <c r="CW31" s="51" t="str">
        <f t="shared" si="112"/>
        <v>H</v>
      </c>
      <c r="CX31" s="51" t="str">
        <f t="shared" si="112"/>
        <v>H</v>
      </c>
      <c r="CY31" s="50" t="str">
        <f t="shared" si="112"/>
        <v>A</v>
      </c>
      <c r="DN31" s="9"/>
      <c r="DO31" s="17" t="str">
        <f t="shared" ref="DO31:DO40" si="113">L31</f>
        <v>AFC Hornchurch</v>
      </c>
      <c r="DP31" s="21">
        <f t="shared" ref="DP31:DP40" si="114">SUM(DW31:DY31)</f>
        <v>18</v>
      </c>
      <c r="DQ31" s="11">
        <f t="shared" ref="DQ31:DQ40" si="115">COUNTIF($CP31:$DM31,"H")</f>
        <v>6</v>
      </c>
      <c r="DR31" s="11">
        <f t="shared" ref="DR31:DR40" si="116">COUNTIF($CP31:$DM31,"D")</f>
        <v>1</v>
      </c>
      <c r="DS31" s="11">
        <f t="shared" ref="DS31:DS40" si="117">COUNTIF($CP31:$DM31,"A")</f>
        <v>2</v>
      </c>
      <c r="DT31" s="11">
        <f>COUNTIF(CP$31:CP$40,"A")</f>
        <v>6</v>
      </c>
      <c r="DU31" s="11">
        <f>COUNTIF(CP$31:CP$40,"D")</f>
        <v>0</v>
      </c>
      <c r="DV31" s="11">
        <f>COUNTIF(CP$31:CP$40,"H")</f>
        <v>3</v>
      </c>
      <c r="DW31" s="21">
        <f t="shared" ref="DW31:DW40" si="118">DQ31+DT31</f>
        <v>12</v>
      </c>
      <c r="DX31" s="21">
        <f t="shared" ref="DX31:DX40" si="119">DR31+DU31</f>
        <v>1</v>
      </c>
      <c r="DY31" s="21">
        <f t="shared" ref="DY31:DY40" si="120">DS31+DV31</f>
        <v>5</v>
      </c>
      <c r="DZ31" s="20">
        <f>SUM($AR31:$BO31)+SUM(BQ$31:BQ$40)</f>
        <v>47</v>
      </c>
      <c r="EA31" s="20">
        <f>SUM($BQ31:$CN31)+SUM(AR$31:AR$40)</f>
        <v>17</v>
      </c>
      <c r="EB31" s="21">
        <f t="shared" ref="EB31:EB40" si="121">(DW31*3)+DX31</f>
        <v>37</v>
      </c>
      <c r="EC31" s="20">
        <f t="shared" ref="EC31:EC40" si="122">DZ31-EA31</f>
        <v>30</v>
      </c>
      <c r="ED31" s="9"/>
      <c r="EE31" s="11">
        <f t="shared" ref="EE31:EE40" si="123">VLOOKUP($DO31,$B$31:$J$40,2,0)</f>
        <v>18</v>
      </c>
      <c r="EF31" s="11">
        <f t="shared" ref="EF31:EF40" si="124">VLOOKUP($DO31,$B$31:$J$40,3,0)</f>
        <v>12</v>
      </c>
      <c r="EG31" s="11">
        <f t="shared" ref="EG31:EG40" si="125">VLOOKUP($DO31,$B$31:$J$40,4,0)</f>
        <v>1</v>
      </c>
      <c r="EH31" s="11">
        <f t="shared" ref="EH31:EH40" si="126">VLOOKUP($DO31,$B$31:$J$40,5,0)</f>
        <v>5</v>
      </c>
      <c r="EI31" s="11">
        <f t="shared" ref="EI31:EI40" si="127">VLOOKUP($DO31,$B$31:$J$40,6,0)</f>
        <v>47</v>
      </c>
      <c r="EJ31" s="11">
        <f t="shared" ref="EJ31:EJ40" si="128">VLOOKUP($DO31,$B$31:$J$40,7,0)</f>
        <v>17</v>
      </c>
      <c r="EK31" s="11">
        <f t="shared" ref="EK31:EK40" si="129">VLOOKUP($DO31,$B$31:$J$40,8,0)</f>
        <v>37</v>
      </c>
      <c r="EL31" s="11">
        <f t="shared" ref="EL31:EL40" si="130">VLOOKUP($DO31,$B$31:$J$40,9,0)</f>
        <v>30</v>
      </c>
      <c r="EN31" s="8">
        <f t="shared" ref="EN31:EN40" si="131">IF(DP31=EE31,0,1)</f>
        <v>0</v>
      </c>
      <c r="EO31" s="8">
        <f t="shared" ref="EO31:EO40" si="132">IF(DW31=EF31,0,1)</f>
        <v>0</v>
      </c>
      <c r="EP31" s="8">
        <f t="shared" ref="EP31:EP40" si="133">IF(DX31=EG31,0,1)</f>
        <v>0</v>
      </c>
      <c r="EQ31" s="8">
        <f t="shared" ref="EQ31:EQ40" si="134">IF(DY31=EH31,0,1)</f>
        <v>0</v>
      </c>
      <c r="ER31" s="8">
        <f t="shared" ref="ER31:ER40" si="135">IF(DZ31=EI31,0,1)</f>
        <v>0</v>
      </c>
      <c r="ES31" s="8">
        <f t="shared" ref="ES31:ES40" si="136">IF(EA31=EJ31,0,1)</f>
        <v>0</v>
      </c>
      <c r="ET31" s="8">
        <f t="shared" ref="ET31:ET40" si="137">IF(EB31=EK31,0,1)</f>
        <v>0</v>
      </c>
      <c r="EU31" s="8">
        <f t="shared" ref="EU31:EU40" si="138">IF(EC31=EL31,0,1)</f>
        <v>0</v>
      </c>
      <c r="EW31" s="8" t="str">
        <f t="shared" ref="EW31:EW40" si="139">IF(SUM($EN31:$EU31)=0,"",DO31)</f>
        <v/>
      </c>
      <c r="EX31" s="8" t="str">
        <f t="shared" ref="EX31:EX40" si="140">IF(SUM($EN31:$EU31)=0,"",EE31-DP31)</f>
        <v/>
      </c>
      <c r="EY31" s="8" t="str">
        <f t="shared" ref="EY31:EY40" si="141">IF(SUM($EN31:$EU31)=0,"",EF31-DW31)</f>
        <v/>
      </c>
      <c r="EZ31" s="8" t="str">
        <f t="shared" ref="EZ31:EZ40" si="142">IF(SUM($EN31:$EU31)=0,"",EG31-DX31)</f>
        <v/>
      </c>
      <c r="FA31" s="8" t="str">
        <f t="shared" ref="FA31:FA40" si="143">IF(SUM($EN31:$EU31)=0,"",EH31-DY31)</f>
        <v/>
      </c>
      <c r="FB31" s="8" t="str">
        <f t="shared" ref="FB31:FB40" si="144">IF(SUM($EN31:$EU31)=0,"",EI31-DZ31)</f>
        <v/>
      </c>
      <c r="FC31" s="8" t="str">
        <f t="shared" ref="FC31:FC40" si="145">IF(SUM($EN31:$EU31)=0,"",EJ31-EA31)</f>
        <v/>
      </c>
      <c r="FD31" s="8" t="str">
        <f t="shared" ref="FD31:FD40" si="146">IF(SUM($EN31:$EU31)=0,"",EK31-EB31)</f>
        <v/>
      </c>
      <c r="FF31" s="78" t="s">
        <v>408</v>
      </c>
      <c r="FG31" s="65"/>
      <c r="FH31" s="64">
        <v>31</v>
      </c>
      <c r="FI31" s="64">
        <v>34</v>
      </c>
      <c r="FJ31" s="64">
        <v>23</v>
      </c>
      <c r="FK31" s="64">
        <v>27</v>
      </c>
      <c r="FL31" s="64">
        <v>38</v>
      </c>
      <c r="FM31" s="64">
        <v>28</v>
      </c>
      <c r="FN31" s="64">
        <v>36</v>
      </c>
      <c r="FO31" s="64">
        <v>23</v>
      </c>
      <c r="FP31" s="63">
        <v>25</v>
      </c>
      <c r="FQ31" s="10"/>
      <c r="FR31" s="10"/>
      <c r="FS31" s="10"/>
      <c r="FT31" s="9"/>
    </row>
    <row r="32" spans="1:185" s="8" customFormat="1" x14ac:dyDescent="0.2">
      <c r="A32" s="8">
        <v>2</v>
      </c>
      <c r="B32" s="8" t="s">
        <v>405</v>
      </c>
      <c r="C32" s="16">
        <v>18</v>
      </c>
      <c r="D32" s="16">
        <v>12</v>
      </c>
      <c r="E32" s="16">
        <v>1</v>
      </c>
      <c r="F32" s="16">
        <v>5</v>
      </c>
      <c r="G32" s="16">
        <v>56</v>
      </c>
      <c r="H32" s="16">
        <v>19</v>
      </c>
      <c r="I32" s="15">
        <v>37</v>
      </c>
      <c r="J32" s="16">
        <f t="shared" si="109"/>
        <v>37</v>
      </c>
      <c r="L32" s="79" t="s">
        <v>422</v>
      </c>
      <c r="M32" s="33" t="s">
        <v>127</v>
      </c>
      <c r="N32" s="28"/>
      <c r="O32" s="29" t="s">
        <v>55</v>
      </c>
      <c r="P32" s="29" t="s">
        <v>87</v>
      </c>
      <c r="Q32" s="29" t="s">
        <v>87</v>
      </c>
      <c r="R32" s="29" t="s">
        <v>52</v>
      </c>
      <c r="S32" s="29" t="s">
        <v>143</v>
      </c>
      <c r="T32" s="29" t="s">
        <v>21</v>
      </c>
      <c r="U32" s="29" t="s">
        <v>79</v>
      </c>
      <c r="V32" s="32" t="s">
        <v>35</v>
      </c>
      <c r="W32" s="13"/>
      <c r="X32" s="13"/>
      <c r="Y32" s="13"/>
      <c r="Z32" s="13"/>
      <c r="AA32" s="13"/>
      <c r="AB32" s="79" t="s">
        <v>422</v>
      </c>
      <c r="AC32" s="33" t="s">
        <v>344</v>
      </c>
      <c r="AD32" s="28"/>
      <c r="AE32" s="29" t="s">
        <v>122</v>
      </c>
      <c r="AF32" s="29" t="s">
        <v>78</v>
      </c>
      <c r="AG32" s="29" t="s">
        <v>59</v>
      </c>
      <c r="AH32" s="29" t="s">
        <v>149</v>
      </c>
      <c r="AI32" s="29" t="s">
        <v>81</v>
      </c>
      <c r="AJ32" s="29" t="s">
        <v>303</v>
      </c>
      <c r="AK32" s="29" t="s">
        <v>300</v>
      </c>
      <c r="AL32" s="32" t="s">
        <v>390</v>
      </c>
      <c r="AM32" s="13"/>
      <c r="AN32" s="13"/>
      <c r="AO32" s="13"/>
      <c r="AP32" s="13"/>
      <c r="AQ32" s="12"/>
      <c r="AR32" s="49">
        <f t="shared" ref="AR32:AR40" si="147">(IF(M32="","",(IF(MID(M32,2,1)="-",LEFT(M32,1),LEFT(M32,2)))+0))</f>
        <v>0</v>
      </c>
      <c r="AS32" s="47"/>
      <c r="AT32" s="48">
        <f t="shared" ref="AT32:BA32" si="148">(IF(O32="","",(IF(MID(O32,2,1)="-",LEFT(O32,1),LEFT(O32,2)))+0))</f>
        <v>1</v>
      </c>
      <c r="AU32" s="48">
        <f t="shared" si="148"/>
        <v>1</v>
      </c>
      <c r="AV32" s="48">
        <f t="shared" si="148"/>
        <v>1</v>
      </c>
      <c r="AW32" s="48">
        <f t="shared" si="148"/>
        <v>3</v>
      </c>
      <c r="AX32" s="48">
        <f t="shared" si="148"/>
        <v>3</v>
      </c>
      <c r="AY32" s="48">
        <f t="shared" si="148"/>
        <v>2</v>
      </c>
      <c r="AZ32" s="48">
        <f t="shared" si="148"/>
        <v>0</v>
      </c>
      <c r="BA32" s="46">
        <f t="shared" si="148"/>
        <v>1</v>
      </c>
      <c r="BP32" s="9"/>
      <c r="BQ32" s="49">
        <f t="shared" ref="BQ32:BQ40" si="149">(IF(M32="","",IF(RIGHT(M32,2)="10",RIGHT(M32,2),RIGHT(M32,1))+0))</f>
        <v>6</v>
      </c>
      <c r="BR32" s="47"/>
      <c r="BS32" s="48">
        <f t="shared" ref="BS32:BZ32" si="150">(IF(O32="","",IF(RIGHT(O32,2)="10",RIGHT(O32,2),RIGHT(O32,1))+0))</f>
        <v>1</v>
      </c>
      <c r="BT32" s="48">
        <f t="shared" si="150"/>
        <v>4</v>
      </c>
      <c r="BU32" s="48">
        <f t="shared" si="150"/>
        <v>4</v>
      </c>
      <c r="BV32" s="48">
        <f t="shared" si="150"/>
        <v>2</v>
      </c>
      <c r="BW32" s="48">
        <f t="shared" si="150"/>
        <v>1</v>
      </c>
      <c r="BX32" s="48">
        <f t="shared" si="150"/>
        <v>2</v>
      </c>
      <c r="BY32" s="48">
        <f t="shared" si="150"/>
        <v>2</v>
      </c>
      <c r="BZ32" s="46">
        <f t="shared" si="150"/>
        <v>2</v>
      </c>
      <c r="CO32" s="9"/>
      <c r="CP32" s="49" t="str">
        <f t="shared" ref="CP32:CP40" si="151">(IF(M32="","",IF(AR32&gt;BQ32,"H",IF(AR32&lt;BQ32,"A","D"))))</f>
        <v>A</v>
      </c>
      <c r="CQ32" s="47"/>
      <c r="CR32" s="48" t="str">
        <f t="shared" ref="CR32:CY32" si="152">(IF(O32="","",IF(AT32&gt;BS32,"H",IF(AT32&lt;BS32,"A","D"))))</f>
        <v>D</v>
      </c>
      <c r="CS32" s="48" t="str">
        <f t="shared" si="152"/>
        <v>A</v>
      </c>
      <c r="CT32" s="48" t="str">
        <f t="shared" si="152"/>
        <v>A</v>
      </c>
      <c r="CU32" s="48" t="str">
        <f t="shared" si="152"/>
        <v>H</v>
      </c>
      <c r="CV32" s="48" t="str">
        <f t="shared" si="152"/>
        <v>H</v>
      </c>
      <c r="CW32" s="48" t="str">
        <f t="shared" si="152"/>
        <v>D</v>
      </c>
      <c r="CX32" s="48" t="str">
        <f t="shared" si="152"/>
        <v>A</v>
      </c>
      <c r="CY32" s="46" t="str">
        <f t="shared" si="152"/>
        <v>A</v>
      </c>
      <c r="DN32" s="9"/>
      <c r="DO32" s="17" t="str">
        <f t="shared" si="113"/>
        <v>Barkingside</v>
      </c>
      <c r="DP32" s="21">
        <f t="shared" si="114"/>
        <v>18</v>
      </c>
      <c r="DQ32" s="11">
        <f t="shared" si="115"/>
        <v>2</v>
      </c>
      <c r="DR32" s="11">
        <f t="shared" si="116"/>
        <v>2</v>
      </c>
      <c r="DS32" s="11">
        <f t="shared" si="117"/>
        <v>5</v>
      </c>
      <c r="DT32" s="11">
        <f>COUNTIF(CQ$31:CQ$40,"A")</f>
        <v>1</v>
      </c>
      <c r="DU32" s="11">
        <f>COUNTIF(CQ$31:CQ$40,"D")</f>
        <v>1</v>
      </c>
      <c r="DV32" s="11">
        <f>COUNTIF(CQ$31:CQ$40,"H")</f>
        <v>7</v>
      </c>
      <c r="DW32" s="21">
        <f t="shared" si="118"/>
        <v>3</v>
      </c>
      <c r="DX32" s="21">
        <f t="shared" si="119"/>
        <v>3</v>
      </c>
      <c r="DY32" s="21">
        <f t="shared" si="120"/>
        <v>12</v>
      </c>
      <c r="DZ32" s="20">
        <f>SUM($AR32:$BO32)+SUM(BR$31:BR$40)</f>
        <v>24</v>
      </c>
      <c r="EA32" s="20">
        <f>SUM($BQ32:$CN32)+SUM(AS$31:AS$40)</f>
        <v>62</v>
      </c>
      <c r="EB32" s="21">
        <f t="shared" si="121"/>
        <v>12</v>
      </c>
      <c r="EC32" s="20">
        <f t="shared" si="122"/>
        <v>-38</v>
      </c>
      <c r="ED32" s="9"/>
      <c r="EE32" s="11">
        <f t="shared" si="123"/>
        <v>18</v>
      </c>
      <c r="EF32" s="11">
        <f t="shared" si="124"/>
        <v>3</v>
      </c>
      <c r="EG32" s="11">
        <f t="shared" si="125"/>
        <v>3</v>
      </c>
      <c r="EH32" s="11">
        <f t="shared" si="126"/>
        <v>12</v>
      </c>
      <c r="EI32" s="11">
        <f t="shared" si="127"/>
        <v>24</v>
      </c>
      <c r="EJ32" s="11">
        <f t="shared" si="128"/>
        <v>62</v>
      </c>
      <c r="EK32" s="11">
        <f t="shared" si="129"/>
        <v>12</v>
      </c>
      <c r="EL32" s="11">
        <f t="shared" si="130"/>
        <v>-38</v>
      </c>
      <c r="EN32" s="8">
        <f t="shared" si="131"/>
        <v>0</v>
      </c>
      <c r="EO32" s="8">
        <f t="shared" si="132"/>
        <v>0</v>
      </c>
      <c r="EP32" s="8">
        <f t="shared" si="133"/>
        <v>0</v>
      </c>
      <c r="EQ32" s="8">
        <f t="shared" si="134"/>
        <v>0</v>
      </c>
      <c r="ER32" s="8">
        <f t="shared" si="135"/>
        <v>0</v>
      </c>
      <c r="ES32" s="8">
        <f t="shared" si="136"/>
        <v>0</v>
      </c>
      <c r="ET32" s="8">
        <f t="shared" si="137"/>
        <v>0</v>
      </c>
      <c r="EU32" s="8">
        <f t="shared" si="138"/>
        <v>0</v>
      </c>
      <c r="EW32" s="8" t="str">
        <f t="shared" si="139"/>
        <v/>
      </c>
      <c r="EX32" s="8" t="str">
        <f t="shared" si="140"/>
        <v/>
      </c>
      <c r="EY32" s="8" t="str">
        <f t="shared" si="141"/>
        <v/>
      </c>
      <c r="EZ32" s="8" t="str">
        <f t="shared" si="142"/>
        <v/>
      </c>
      <c r="FA32" s="8" t="str">
        <f t="shared" si="143"/>
        <v/>
      </c>
      <c r="FB32" s="8" t="str">
        <f t="shared" si="144"/>
        <v/>
      </c>
      <c r="FC32" s="8" t="str">
        <f t="shared" si="145"/>
        <v/>
      </c>
      <c r="FD32" s="8" t="str">
        <f t="shared" si="146"/>
        <v/>
      </c>
      <c r="FF32" s="78" t="s">
        <v>422</v>
      </c>
      <c r="FG32" s="61">
        <v>39</v>
      </c>
      <c r="FH32" s="59"/>
      <c r="FI32" s="60">
        <v>24</v>
      </c>
      <c r="FJ32" s="60">
        <v>26</v>
      </c>
      <c r="FK32" s="60">
        <v>72</v>
      </c>
      <c r="FL32" s="60">
        <v>36</v>
      </c>
      <c r="FM32" s="60">
        <v>12</v>
      </c>
      <c r="FN32" s="60">
        <v>24</v>
      </c>
      <c r="FO32" s="60">
        <v>15</v>
      </c>
      <c r="FP32" s="58">
        <v>44</v>
      </c>
      <c r="FQ32" s="10"/>
      <c r="FR32" s="10"/>
      <c r="FS32" s="10"/>
      <c r="FT32" s="9"/>
    </row>
    <row r="33" spans="1:185" s="8" customFormat="1" x14ac:dyDescent="0.2">
      <c r="A33" s="8">
        <v>3</v>
      </c>
      <c r="B33" s="8" t="s">
        <v>408</v>
      </c>
      <c r="C33" s="16">
        <v>18</v>
      </c>
      <c r="D33" s="16">
        <v>12</v>
      </c>
      <c r="E33" s="16">
        <v>1</v>
      </c>
      <c r="F33" s="16">
        <v>5</v>
      </c>
      <c r="G33" s="16">
        <v>47</v>
      </c>
      <c r="H33" s="16">
        <v>17</v>
      </c>
      <c r="I33" s="15">
        <v>37</v>
      </c>
      <c r="J33" s="16">
        <f t="shared" si="109"/>
        <v>30</v>
      </c>
      <c r="L33" s="79" t="s">
        <v>420</v>
      </c>
      <c r="M33" s="33" t="s">
        <v>111</v>
      </c>
      <c r="N33" s="29" t="s">
        <v>109</v>
      </c>
      <c r="O33" s="28"/>
      <c r="P33" s="29" t="s">
        <v>127</v>
      </c>
      <c r="Q33" s="29" t="s">
        <v>21</v>
      </c>
      <c r="R33" s="29" t="s">
        <v>106</v>
      </c>
      <c r="S33" s="29" t="s">
        <v>161</v>
      </c>
      <c r="T33" s="29" t="s">
        <v>83</v>
      </c>
      <c r="U33" s="29" t="s">
        <v>16</v>
      </c>
      <c r="V33" s="32" t="s">
        <v>35</v>
      </c>
      <c r="W33" s="13"/>
      <c r="X33" s="13"/>
      <c r="Y33" s="13"/>
      <c r="Z33" s="13"/>
      <c r="AA33" s="13"/>
      <c r="AB33" s="79" t="s">
        <v>420</v>
      </c>
      <c r="AC33" s="33" t="s">
        <v>14</v>
      </c>
      <c r="AD33" s="29" t="s">
        <v>139</v>
      </c>
      <c r="AE33" s="28"/>
      <c r="AF33" s="29" t="s">
        <v>227</v>
      </c>
      <c r="AG33" s="29" t="s">
        <v>78</v>
      </c>
      <c r="AH33" s="29" t="s">
        <v>194</v>
      </c>
      <c r="AI33" s="29" t="s">
        <v>185</v>
      </c>
      <c r="AJ33" s="29" t="s">
        <v>217</v>
      </c>
      <c r="AK33" s="29" t="s">
        <v>207</v>
      </c>
      <c r="AL33" s="32" t="s">
        <v>24</v>
      </c>
      <c r="AM33" s="13"/>
      <c r="AN33" s="13"/>
      <c r="AO33" s="13"/>
      <c r="AP33" s="13"/>
      <c r="AQ33" s="12"/>
      <c r="AR33" s="49">
        <f t="shared" si="147"/>
        <v>0</v>
      </c>
      <c r="AS33" s="48">
        <f t="shared" ref="AS33:AS40" si="153">(IF(N33="","",(IF(MID(N33,2,1)="-",LEFT(N33,1),LEFT(N33,2)))+0))</f>
        <v>2</v>
      </c>
      <c r="AT33" s="47"/>
      <c r="AU33" s="48">
        <f t="shared" ref="AU33:BA33" si="154">(IF(P33="","",(IF(MID(P33,2,1)="-",LEFT(P33,1),LEFT(P33,2)))+0))</f>
        <v>0</v>
      </c>
      <c r="AV33" s="48">
        <f t="shared" si="154"/>
        <v>2</v>
      </c>
      <c r="AW33" s="48">
        <f t="shared" si="154"/>
        <v>0</v>
      </c>
      <c r="AX33" s="48">
        <f t="shared" si="154"/>
        <v>0</v>
      </c>
      <c r="AY33" s="48">
        <f t="shared" si="154"/>
        <v>2</v>
      </c>
      <c r="AZ33" s="48">
        <f t="shared" si="154"/>
        <v>2</v>
      </c>
      <c r="BA33" s="46">
        <f t="shared" si="154"/>
        <v>1</v>
      </c>
      <c r="BP33" s="9"/>
      <c r="BQ33" s="49">
        <f t="shared" si="149"/>
        <v>4</v>
      </c>
      <c r="BR33" s="48">
        <f t="shared" ref="BR33:BR40" si="155">(IF(N33="","",IF(RIGHT(N33,2)="10",RIGHT(N33,2),RIGHT(N33,1))+0))</f>
        <v>4</v>
      </c>
      <c r="BS33" s="47"/>
      <c r="BT33" s="48">
        <f t="shared" ref="BT33:BZ33" si="156">(IF(P33="","",IF(RIGHT(P33,2)="10",RIGHT(P33,2),RIGHT(P33,1))+0))</f>
        <v>6</v>
      </c>
      <c r="BU33" s="48">
        <f t="shared" si="156"/>
        <v>2</v>
      </c>
      <c r="BV33" s="48">
        <f t="shared" si="156"/>
        <v>3</v>
      </c>
      <c r="BW33" s="48">
        <f t="shared" si="156"/>
        <v>0</v>
      </c>
      <c r="BX33" s="48">
        <f t="shared" si="156"/>
        <v>3</v>
      </c>
      <c r="BY33" s="48">
        <f t="shared" si="156"/>
        <v>1</v>
      </c>
      <c r="BZ33" s="46">
        <f t="shared" si="156"/>
        <v>2</v>
      </c>
      <c r="CO33" s="9"/>
      <c r="CP33" s="49" t="str">
        <f t="shared" si="151"/>
        <v>A</v>
      </c>
      <c r="CQ33" s="48" t="str">
        <f t="shared" ref="CQ33:CQ40" si="157">(IF(N33="","",IF(AS33&gt;BR33,"H",IF(AS33&lt;BR33,"A","D"))))</f>
        <v>A</v>
      </c>
      <c r="CR33" s="47"/>
      <c r="CS33" s="48" t="str">
        <f t="shared" ref="CS33:CY33" si="158">(IF(P33="","",IF(AU33&gt;BT33,"H",IF(AU33&lt;BT33,"A","D"))))</f>
        <v>A</v>
      </c>
      <c r="CT33" s="48" t="str">
        <f t="shared" si="158"/>
        <v>D</v>
      </c>
      <c r="CU33" s="48" t="str">
        <f t="shared" si="158"/>
        <v>A</v>
      </c>
      <c r="CV33" s="48" t="str">
        <f t="shared" si="158"/>
        <v>D</v>
      </c>
      <c r="CW33" s="48" t="str">
        <f t="shared" si="158"/>
        <v>A</v>
      </c>
      <c r="CX33" s="48" t="str">
        <f t="shared" si="158"/>
        <v>H</v>
      </c>
      <c r="CY33" s="46" t="str">
        <f t="shared" si="158"/>
        <v>A</v>
      </c>
      <c r="DN33" s="9"/>
      <c r="DO33" s="17" t="str">
        <f t="shared" si="113"/>
        <v>Burnham Ramblers</v>
      </c>
      <c r="DP33" s="21">
        <f t="shared" si="114"/>
        <v>18</v>
      </c>
      <c r="DQ33" s="11">
        <f t="shared" si="115"/>
        <v>1</v>
      </c>
      <c r="DR33" s="11">
        <f t="shared" si="116"/>
        <v>2</v>
      </c>
      <c r="DS33" s="11">
        <f t="shared" si="117"/>
        <v>6</v>
      </c>
      <c r="DT33" s="11">
        <f>COUNTIF(CR$31:CR$40,"A")</f>
        <v>1</v>
      </c>
      <c r="DU33" s="11">
        <f>COUNTIF(CR$31:CR$40,"D")</f>
        <v>2</v>
      </c>
      <c r="DV33" s="11">
        <f>COUNTIF(CR$31:CR$40,"H")</f>
        <v>6</v>
      </c>
      <c r="DW33" s="21">
        <f t="shared" si="118"/>
        <v>2</v>
      </c>
      <c r="DX33" s="21">
        <f t="shared" si="119"/>
        <v>4</v>
      </c>
      <c r="DY33" s="21">
        <f t="shared" si="120"/>
        <v>12</v>
      </c>
      <c r="DZ33" s="20">
        <f>SUM($AR33:$BO33)+SUM(BS$31:BS$40)</f>
        <v>19</v>
      </c>
      <c r="EA33" s="20">
        <f>SUM($BQ33:$CN33)+SUM(AT$31:AT$40)</f>
        <v>54</v>
      </c>
      <c r="EB33" s="21">
        <f t="shared" si="121"/>
        <v>10</v>
      </c>
      <c r="EC33" s="20">
        <f t="shared" si="122"/>
        <v>-35</v>
      </c>
      <c r="ED33" s="9"/>
      <c r="EE33" s="11">
        <f t="shared" si="123"/>
        <v>18</v>
      </c>
      <c r="EF33" s="11">
        <f t="shared" si="124"/>
        <v>2</v>
      </c>
      <c r="EG33" s="11">
        <f t="shared" si="125"/>
        <v>4</v>
      </c>
      <c r="EH33" s="11">
        <f t="shared" si="126"/>
        <v>12</v>
      </c>
      <c r="EI33" s="11">
        <f t="shared" si="127"/>
        <v>19</v>
      </c>
      <c r="EJ33" s="11">
        <f t="shared" si="128"/>
        <v>54</v>
      </c>
      <c r="EK33" s="11">
        <f t="shared" si="129"/>
        <v>10</v>
      </c>
      <c r="EL33" s="11">
        <f t="shared" si="130"/>
        <v>-35</v>
      </c>
      <c r="EN33" s="8">
        <f t="shared" si="131"/>
        <v>0</v>
      </c>
      <c r="EO33" s="8">
        <f t="shared" si="132"/>
        <v>0</v>
      </c>
      <c r="EP33" s="8">
        <f t="shared" si="133"/>
        <v>0</v>
      </c>
      <c r="EQ33" s="8">
        <f t="shared" si="134"/>
        <v>0</v>
      </c>
      <c r="ER33" s="8">
        <f t="shared" si="135"/>
        <v>0</v>
      </c>
      <c r="ES33" s="8">
        <f t="shared" si="136"/>
        <v>0</v>
      </c>
      <c r="ET33" s="8">
        <f t="shared" si="137"/>
        <v>0</v>
      </c>
      <c r="EU33" s="8">
        <f t="shared" si="138"/>
        <v>0</v>
      </c>
      <c r="EW33" s="8" t="str">
        <f t="shared" si="139"/>
        <v/>
      </c>
      <c r="EX33" s="8" t="str">
        <f t="shared" si="140"/>
        <v/>
      </c>
      <c r="EY33" s="8" t="str">
        <f t="shared" si="141"/>
        <v/>
      </c>
      <c r="EZ33" s="8" t="str">
        <f t="shared" si="142"/>
        <v/>
      </c>
      <c r="FA33" s="8" t="str">
        <f t="shared" si="143"/>
        <v/>
      </c>
      <c r="FB33" s="8" t="str">
        <f t="shared" si="144"/>
        <v/>
      </c>
      <c r="FC33" s="8" t="str">
        <f t="shared" si="145"/>
        <v/>
      </c>
      <c r="FD33" s="8" t="str">
        <f t="shared" si="146"/>
        <v/>
      </c>
      <c r="FF33" s="78" t="s">
        <v>420</v>
      </c>
      <c r="FG33" s="61">
        <v>15</v>
      </c>
      <c r="FH33" s="60">
        <v>15</v>
      </c>
      <c r="FI33" s="59"/>
      <c r="FJ33" s="60">
        <v>10</v>
      </c>
      <c r="FK33" s="60">
        <v>16</v>
      </c>
      <c r="FL33" s="60">
        <v>26</v>
      </c>
      <c r="FM33" s="60">
        <v>15</v>
      </c>
      <c r="FN33" s="60">
        <v>12</v>
      </c>
      <c r="FO33" s="60">
        <v>22</v>
      </c>
      <c r="FP33" s="58">
        <v>26</v>
      </c>
      <c r="FQ33" s="10"/>
      <c r="FR33" s="10"/>
      <c r="FS33" s="10"/>
      <c r="FT33" s="9"/>
    </row>
    <row r="34" spans="1:185" s="8" customFormat="1" x14ac:dyDescent="0.2">
      <c r="A34" s="8">
        <v>4</v>
      </c>
      <c r="B34" s="8" t="s">
        <v>366</v>
      </c>
      <c r="C34" s="16">
        <v>18</v>
      </c>
      <c r="D34" s="16">
        <v>11</v>
      </c>
      <c r="E34" s="16">
        <v>3</v>
      </c>
      <c r="F34" s="16">
        <v>4</v>
      </c>
      <c r="G34" s="16">
        <v>41</v>
      </c>
      <c r="H34" s="16">
        <v>24</v>
      </c>
      <c r="I34" s="15">
        <v>36</v>
      </c>
      <c r="J34" s="16">
        <f t="shared" si="109"/>
        <v>17</v>
      </c>
      <c r="L34" s="79" t="s">
        <v>405</v>
      </c>
      <c r="M34" s="33" t="s">
        <v>62</v>
      </c>
      <c r="N34" s="29" t="s">
        <v>13</v>
      </c>
      <c r="O34" s="29" t="s">
        <v>33</v>
      </c>
      <c r="P34" s="28"/>
      <c r="Q34" s="29" t="s">
        <v>79</v>
      </c>
      <c r="R34" s="29" t="s">
        <v>62</v>
      </c>
      <c r="S34" s="29" t="s">
        <v>62</v>
      </c>
      <c r="T34" s="29" t="s">
        <v>120</v>
      </c>
      <c r="U34" s="29" t="s">
        <v>152</v>
      </c>
      <c r="V34" s="32" t="s">
        <v>28</v>
      </c>
      <c r="W34" s="13"/>
      <c r="X34" s="13"/>
      <c r="Y34" s="13"/>
      <c r="Z34" s="13"/>
      <c r="AA34" s="13"/>
      <c r="AB34" s="79" t="s">
        <v>405</v>
      </c>
      <c r="AC34" s="33" t="s">
        <v>180</v>
      </c>
      <c r="AD34" s="29" t="s">
        <v>225</v>
      </c>
      <c r="AE34" s="29" t="s">
        <v>97</v>
      </c>
      <c r="AF34" s="28"/>
      <c r="AG34" s="29" t="s">
        <v>208</v>
      </c>
      <c r="AH34" s="29" t="s">
        <v>247</v>
      </c>
      <c r="AI34" s="29" t="s">
        <v>216</v>
      </c>
      <c r="AJ34" s="29" t="s">
        <v>182</v>
      </c>
      <c r="AK34" s="29" t="s">
        <v>139</v>
      </c>
      <c r="AL34" s="32" t="s">
        <v>14</v>
      </c>
      <c r="AM34" s="13"/>
      <c r="AN34" s="13"/>
      <c r="AO34" s="13"/>
      <c r="AP34" s="13"/>
      <c r="AQ34" s="12"/>
      <c r="AR34" s="49">
        <f t="shared" si="147"/>
        <v>4</v>
      </c>
      <c r="AS34" s="48">
        <f t="shared" si="153"/>
        <v>6</v>
      </c>
      <c r="AT34" s="48">
        <f t="shared" ref="AT34:AT40" si="159">(IF(O34="","",(IF(MID(O34,2,1)="-",LEFT(O34,1),LEFT(O34,2)))+0))</f>
        <v>6</v>
      </c>
      <c r="AU34" s="47"/>
      <c r="AV34" s="48">
        <f t="shared" ref="AV34:BA34" si="160">(IF(Q34="","",(IF(MID(Q34,2,1)="-",LEFT(Q34,1),LEFT(Q34,2)))+0))</f>
        <v>0</v>
      </c>
      <c r="AW34" s="48">
        <f t="shared" si="160"/>
        <v>4</v>
      </c>
      <c r="AX34" s="48">
        <f t="shared" si="160"/>
        <v>4</v>
      </c>
      <c r="AY34" s="48">
        <f t="shared" si="160"/>
        <v>0</v>
      </c>
      <c r="AZ34" s="48">
        <f t="shared" si="160"/>
        <v>4</v>
      </c>
      <c r="BA34" s="46">
        <f t="shared" si="160"/>
        <v>3</v>
      </c>
      <c r="BP34" s="9"/>
      <c r="BQ34" s="49">
        <f t="shared" si="149"/>
        <v>1</v>
      </c>
      <c r="BR34" s="48">
        <f t="shared" si="155"/>
        <v>1</v>
      </c>
      <c r="BS34" s="48">
        <f t="shared" ref="BS34:BS40" si="161">(IF(O34="","",IF(RIGHT(O34,2)="10",RIGHT(O34,2),RIGHT(O34,1))+0))</f>
        <v>0</v>
      </c>
      <c r="BT34" s="47"/>
      <c r="BU34" s="48">
        <f t="shared" ref="BU34:BZ34" si="162">(IF(Q34="","",IF(RIGHT(Q34,2)="10",RIGHT(Q34,2),RIGHT(Q34,1))+0))</f>
        <v>2</v>
      </c>
      <c r="BV34" s="48">
        <f t="shared" si="162"/>
        <v>1</v>
      </c>
      <c r="BW34" s="48">
        <f t="shared" si="162"/>
        <v>1</v>
      </c>
      <c r="BX34" s="48">
        <f t="shared" si="162"/>
        <v>1</v>
      </c>
      <c r="BY34" s="48">
        <f t="shared" si="162"/>
        <v>0</v>
      </c>
      <c r="BZ34" s="46">
        <f t="shared" si="162"/>
        <v>0</v>
      </c>
      <c r="CO34" s="9"/>
      <c r="CP34" s="49" t="str">
        <f t="shared" si="151"/>
        <v>H</v>
      </c>
      <c r="CQ34" s="48" t="str">
        <f t="shared" si="157"/>
        <v>H</v>
      </c>
      <c r="CR34" s="48" t="str">
        <f t="shared" ref="CR34:CR40" si="163">(IF(O34="","",IF(AT34&gt;BS34,"H",IF(AT34&lt;BS34,"A","D"))))</f>
        <v>H</v>
      </c>
      <c r="CS34" s="47"/>
      <c r="CT34" s="48" t="str">
        <f t="shared" ref="CT34:CY34" si="164">(IF(Q34="","",IF(AV34&gt;BU34,"H",IF(AV34&lt;BU34,"A","D"))))</f>
        <v>A</v>
      </c>
      <c r="CU34" s="48" t="str">
        <f t="shared" si="164"/>
        <v>H</v>
      </c>
      <c r="CV34" s="48" t="str">
        <f t="shared" si="164"/>
        <v>H</v>
      </c>
      <c r="CW34" s="48" t="str">
        <f t="shared" si="164"/>
        <v>A</v>
      </c>
      <c r="CX34" s="48" t="str">
        <f t="shared" si="164"/>
        <v>H</v>
      </c>
      <c r="CY34" s="46" t="str">
        <f t="shared" si="164"/>
        <v>H</v>
      </c>
      <c r="DN34" s="9"/>
      <c r="DO34" s="17" t="str">
        <f t="shared" si="113"/>
        <v>Enfield Town</v>
      </c>
      <c r="DP34" s="21">
        <f t="shared" si="114"/>
        <v>18</v>
      </c>
      <c r="DQ34" s="11">
        <f t="shared" si="115"/>
        <v>7</v>
      </c>
      <c r="DR34" s="11">
        <f t="shared" si="116"/>
        <v>0</v>
      </c>
      <c r="DS34" s="11">
        <f t="shared" si="117"/>
        <v>2</v>
      </c>
      <c r="DT34" s="11">
        <f>COUNTIF(CS$31:CS$40,"A")</f>
        <v>5</v>
      </c>
      <c r="DU34" s="11">
        <f>COUNTIF(CS$31:CS$40,"D")</f>
        <v>1</v>
      </c>
      <c r="DV34" s="11">
        <f>COUNTIF(CS$31:CS$40,"H")</f>
        <v>3</v>
      </c>
      <c r="DW34" s="21">
        <f t="shared" si="118"/>
        <v>12</v>
      </c>
      <c r="DX34" s="21">
        <f t="shared" si="119"/>
        <v>1</v>
      </c>
      <c r="DY34" s="21">
        <f t="shared" si="120"/>
        <v>5</v>
      </c>
      <c r="DZ34" s="20">
        <f>SUM($AR34:$BO34)+SUM(BT$31:BT$40)</f>
        <v>56</v>
      </c>
      <c r="EA34" s="20">
        <f>SUM($BQ34:$CN34)+SUM(AU$31:AU$40)</f>
        <v>19</v>
      </c>
      <c r="EB34" s="21">
        <f t="shared" si="121"/>
        <v>37</v>
      </c>
      <c r="EC34" s="20">
        <f t="shared" si="122"/>
        <v>37</v>
      </c>
      <c r="ED34" s="9"/>
      <c r="EE34" s="11">
        <f t="shared" si="123"/>
        <v>18</v>
      </c>
      <c r="EF34" s="11">
        <f t="shared" si="124"/>
        <v>12</v>
      </c>
      <c r="EG34" s="11">
        <f t="shared" si="125"/>
        <v>1</v>
      </c>
      <c r="EH34" s="11">
        <f t="shared" si="126"/>
        <v>5</v>
      </c>
      <c r="EI34" s="11">
        <f t="shared" si="127"/>
        <v>56</v>
      </c>
      <c r="EJ34" s="11">
        <f t="shared" si="128"/>
        <v>19</v>
      </c>
      <c r="EK34" s="11">
        <f t="shared" si="129"/>
        <v>37</v>
      </c>
      <c r="EL34" s="11">
        <f t="shared" si="130"/>
        <v>37</v>
      </c>
      <c r="EN34" s="8">
        <f t="shared" si="131"/>
        <v>0</v>
      </c>
      <c r="EO34" s="8">
        <f t="shared" si="132"/>
        <v>0</v>
      </c>
      <c r="EP34" s="8">
        <f t="shared" si="133"/>
        <v>0</v>
      </c>
      <c r="EQ34" s="8">
        <f t="shared" si="134"/>
        <v>0</v>
      </c>
      <c r="ER34" s="8">
        <f t="shared" si="135"/>
        <v>0</v>
      </c>
      <c r="ES34" s="8">
        <f t="shared" si="136"/>
        <v>0</v>
      </c>
      <c r="ET34" s="8">
        <f t="shared" si="137"/>
        <v>0</v>
      </c>
      <c r="EU34" s="8">
        <f t="shared" si="138"/>
        <v>0</v>
      </c>
      <c r="EW34" s="8" t="str">
        <f t="shared" si="139"/>
        <v/>
      </c>
      <c r="EX34" s="8" t="str">
        <f t="shared" si="140"/>
        <v/>
      </c>
      <c r="EY34" s="8" t="str">
        <f t="shared" si="141"/>
        <v/>
      </c>
      <c r="EZ34" s="8" t="str">
        <f t="shared" si="142"/>
        <v/>
      </c>
      <c r="FA34" s="8" t="str">
        <f t="shared" si="143"/>
        <v/>
      </c>
      <c r="FB34" s="8" t="str">
        <f t="shared" si="144"/>
        <v/>
      </c>
      <c r="FC34" s="8" t="str">
        <f t="shared" si="145"/>
        <v/>
      </c>
      <c r="FD34" s="8" t="str">
        <f t="shared" si="146"/>
        <v/>
      </c>
      <c r="FF34" s="78" t="s">
        <v>405</v>
      </c>
      <c r="FG34" s="61">
        <v>59</v>
      </c>
      <c r="FH34" s="60">
        <v>42</v>
      </c>
      <c r="FI34" s="60">
        <v>29</v>
      </c>
      <c r="FJ34" s="59"/>
      <c r="FK34" s="60">
        <v>54</v>
      </c>
      <c r="FL34" s="60">
        <v>30</v>
      </c>
      <c r="FM34" s="60">
        <v>21</v>
      </c>
      <c r="FN34" s="60">
        <v>30</v>
      </c>
      <c r="FO34" s="60">
        <v>48</v>
      </c>
      <c r="FP34" s="58">
        <v>33</v>
      </c>
      <c r="FQ34" s="10"/>
      <c r="FR34" s="10"/>
      <c r="FS34" s="10"/>
      <c r="FT34" s="9"/>
    </row>
    <row r="35" spans="1:185" s="8" customFormat="1" x14ac:dyDescent="0.2">
      <c r="A35" s="8">
        <v>5</v>
      </c>
      <c r="B35" s="8" t="s">
        <v>423</v>
      </c>
      <c r="C35" s="16">
        <v>18</v>
      </c>
      <c r="D35" s="16">
        <v>8</v>
      </c>
      <c r="E35" s="16">
        <v>4</v>
      </c>
      <c r="F35" s="16">
        <v>6</v>
      </c>
      <c r="G35" s="16">
        <v>31</v>
      </c>
      <c r="H35" s="16">
        <v>33</v>
      </c>
      <c r="I35" s="15">
        <v>28</v>
      </c>
      <c r="J35" s="16">
        <f t="shared" si="109"/>
        <v>-2</v>
      </c>
      <c r="L35" s="79" t="s">
        <v>425</v>
      </c>
      <c r="M35" s="33" t="s">
        <v>120</v>
      </c>
      <c r="N35" s="29" t="s">
        <v>143</v>
      </c>
      <c r="O35" s="29" t="s">
        <v>143</v>
      </c>
      <c r="P35" s="29" t="s">
        <v>64</v>
      </c>
      <c r="Q35" s="28"/>
      <c r="R35" s="29" t="s">
        <v>145</v>
      </c>
      <c r="S35" s="29" t="s">
        <v>147</v>
      </c>
      <c r="T35" s="29" t="s">
        <v>145</v>
      </c>
      <c r="U35" s="29" t="s">
        <v>16</v>
      </c>
      <c r="V35" s="32" t="s">
        <v>195</v>
      </c>
      <c r="W35" s="13"/>
      <c r="X35" s="13"/>
      <c r="Y35" s="13"/>
      <c r="Z35" s="13"/>
      <c r="AA35" s="13"/>
      <c r="AB35" s="79" t="s">
        <v>425</v>
      </c>
      <c r="AC35" s="33" t="s">
        <v>267</v>
      </c>
      <c r="AD35" s="29" t="s">
        <v>321</v>
      </c>
      <c r="AE35" s="29" t="s">
        <v>354</v>
      </c>
      <c r="AF35" s="29" t="s">
        <v>261</v>
      </c>
      <c r="AG35" s="28"/>
      <c r="AH35" s="29" t="s">
        <v>138</v>
      </c>
      <c r="AI35" s="29" t="s">
        <v>107</v>
      </c>
      <c r="AJ35" s="29" t="s">
        <v>304</v>
      </c>
      <c r="AK35" s="29" t="s">
        <v>117</v>
      </c>
      <c r="AL35" s="32" t="s">
        <v>300</v>
      </c>
      <c r="AM35" s="13"/>
      <c r="AN35" s="13"/>
      <c r="AO35" s="13"/>
      <c r="AP35" s="13"/>
      <c r="AQ35" s="12"/>
      <c r="AR35" s="49">
        <f t="shared" si="147"/>
        <v>0</v>
      </c>
      <c r="AS35" s="48">
        <f t="shared" si="153"/>
        <v>3</v>
      </c>
      <c r="AT35" s="48">
        <f t="shared" si="159"/>
        <v>3</v>
      </c>
      <c r="AU35" s="48">
        <f t="shared" ref="AU35:AU40" si="165">(IF(P35="","",(IF(MID(P35,2,1)="-",LEFT(P35,1),LEFT(P35,2)))+0))</f>
        <v>4</v>
      </c>
      <c r="AV35" s="47"/>
      <c r="AW35" s="48">
        <f>(IF(R35="","",(IF(MID(R35,2,1)="-",LEFT(R35,1),LEFT(R35,2)))+0))</f>
        <v>4</v>
      </c>
      <c r="AX35" s="48">
        <f>(IF(S35="","",(IF(MID(S35,2,1)="-",LEFT(S35,1),LEFT(S35,2)))+0))</f>
        <v>5</v>
      </c>
      <c r="AY35" s="48">
        <f>(IF(T35="","",(IF(MID(T35,2,1)="-",LEFT(T35,1),LEFT(T35,2)))+0))</f>
        <v>4</v>
      </c>
      <c r="AZ35" s="48">
        <f>(IF(U35="","",(IF(MID(U35,2,1)="-",LEFT(U35,1),LEFT(U35,2)))+0))</f>
        <v>2</v>
      </c>
      <c r="BA35" s="46">
        <f>(IF(V35="","",(IF(MID(V35,2,1)="-",LEFT(V35,1),LEFT(V35,2)))+0))</f>
        <v>2</v>
      </c>
      <c r="BP35" s="9"/>
      <c r="BQ35" s="49">
        <f t="shared" si="149"/>
        <v>1</v>
      </c>
      <c r="BR35" s="48">
        <f t="shared" si="155"/>
        <v>1</v>
      </c>
      <c r="BS35" s="48">
        <f t="shared" si="161"/>
        <v>1</v>
      </c>
      <c r="BT35" s="48">
        <f t="shared" ref="BT35:BT40" si="166">(IF(P35="","",IF(RIGHT(P35,2)="10",RIGHT(P35,2),RIGHT(P35,1))+0))</f>
        <v>3</v>
      </c>
      <c r="BU35" s="47"/>
      <c r="BV35" s="48">
        <f>(IF(R35="","",IF(RIGHT(R35,2)="10",RIGHT(R35,2),RIGHT(R35,1))+0))</f>
        <v>2</v>
      </c>
      <c r="BW35" s="48">
        <f>(IF(S35="","",IF(RIGHT(S35,2)="10",RIGHT(S35,2),RIGHT(S35,1))+0))</f>
        <v>0</v>
      </c>
      <c r="BX35" s="48">
        <f>(IF(T35="","",IF(RIGHT(T35,2)="10",RIGHT(T35,2),RIGHT(T35,1))+0))</f>
        <v>2</v>
      </c>
      <c r="BY35" s="48">
        <f>(IF(U35="","",IF(RIGHT(U35,2)="10",RIGHT(U35,2),RIGHT(U35,1))+0))</f>
        <v>1</v>
      </c>
      <c r="BZ35" s="46">
        <f>(IF(V35="","",IF(RIGHT(V35,2)="10",RIGHT(V35,2),RIGHT(V35,1))+0))</f>
        <v>5</v>
      </c>
      <c r="CO35" s="9"/>
      <c r="CP35" s="49" t="str">
        <f t="shared" si="151"/>
        <v>A</v>
      </c>
      <c r="CQ35" s="48" t="str">
        <f t="shared" si="157"/>
        <v>H</v>
      </c>
      <c r="CR35" s="48" t="str">
        <f t="shared" si="163"/>
        <v>H</v>
      </c>
      <c r="CS35" s="48" t="str">
        <f t="shared" ref="CS35:CS40" si="167">(IF(P35="","",IF(AU35&gt;BT35,"H",IF(AU35&lt;BT35,"A","D"))))</f>
        <v>H</v>
      </c>
      <c r="CT35" s="47"/>
      <c r="CU35" s="48" t="str">
        <f>(IF(R35="","",IF(AW35&gt;BV35,"H",IF(AW35&lt;BV35,"A","D"))))</f>
        <v>H</v>
      </c>
      <c r="CV35" s="48" t="str">
        <f>(IF(S35="","",IF(AX35&gt;BW35,"H",IF(AX35&lt;BW35,"A","D"))))</f>
        <v>H</v>
      </c>
      <c r="CW35" s="48" t="str">
        <f>(IF(T35="","",IF(AY35&gt;BX35,"H",IF(AY35&lt;BX35,"A","D"))))</f>
        <v>H</v>
      </c>
      <c r="CX35" s="48" t="str">
        <f>(IF(U35="","",IF(AZ35&gt;BY35,"H",IF(AZ35&lt;BY35,"A","D"))))</f>
        <v>H</v>
      </c>
      <c r="CY35" s="46" t="str">
        <f>(IF(V35="","",IF(BA35&gt;BZ35,"H",IF(BA35&lt;BZ35,"A","D"))))</f>
        <v>A</v>
      </c>
      <c r="DN35" s="9"/>
      <c r="DO35" s="17" t="str">
        <f t="shared" si="113"/>
        <v>Grays Athletic</v>
      </c>
      <c r="DP35" s="21">
        <f t="shared" si="114"/>
        <v>18</v>
      </c>
      <c r="DQ35" s="11">
        <f t="shared" si="115"/>
        <v>7</v>
      </c>
      <c r="DR35" s="11">
        <f t="shared" si="116"/>
        <v>0</v>
      </c>
      <c r="DS35" s="11">
        <f t="shared" si="117"/>
        <v>2</v>
      </c>
      <c r="DT35" s="11">
        <f>COUNTIF(CT$31:CT$40,"A")</f>
        <v>5</v>
      </c>
      <c r="DU35" s="11">
        <f>COUNTIF(CT$31:CT$40,"D")</f>
        <v>3</v>
      </c>
      <c r="DV35" s="11">
        <f>COUNTIF(CT$31:CT$40,"H")</f>
        <v>1</v>
      </c>
      <c r="DW35" s="21">
        <f t="shared" si="118"/>
        <v>12</v>
      </c>
      <c r="DX35" s="21">
        <f t="shared" si="119"/>
        <v>3</v>
      </c>
      <c r="DY35" s="21">
        <f t="shared" si="120"/>
        <v>3</v>
      </c>
      <c r="DZ35" s="20">
        <f>SUM($AR35:$BO35)+SUM(BU$31:BU$40)</f>
        <v>46</v>
      </c>
      <c r="EA35" s="20">
        <f>SUM($BQ35:$CN35)+SUM(AV$31:AV$40)</f>
        <v>25</v>
      </c>
      <c r="EB35" s="21">
        <f t="shared" si="121"/>
        <v>39</v>
      </c>
      <c r="EC35" s="20">
        <f t="shared" si="122"/>
        <v>21</v>
      </c>
      <c r="ED35" s="9"/>
      <c r="EE35" s="11">
        <f t="shared" si="123"/>
        <v>18</v>
      </c>
      <c r="EF35" s="11">
        <f t="shared" si="124"/>
        <v>12</v>
      </c>
      <c r="EG35" s="11">
        <f t="shared" si="125"/>
        <v>3</v>
      </c>
      <c r="EH35" s="11">
        <f t="shared" si="126"/>
        <v>3</v>
      </c>
      <c r="EI35" s="11">
        <f t="shared" si="127"/>
        <v>46</v>
      </c>
      <c r="EJ35" s="11">
        <f t="shared" si="128"/>
        <v>25</v>
      </c>
      <c r="EK35" s="11">
        <f t="shared" si="129"/>
        <v>39</v>
      </c>
      <c r="EL35" s="11">
        <f t="shared" si="130"/>
        <v>21</v>
      </c>
      <c r="EN35" s="8">
        <f t="shared" si="131"/>
        <v>0</v>
      </c>
      <c r="EO35" s="8">
        <f t="shared" si="132"/>
        <v>0</v>
      </c>
      <c r="EP35" s="8">
        <f t="shared" si="133"/>
        <v>0</v>
      </c>
      <c r="EQ35" s="8">
        <f t="shared" si="134"/>
        <v>0</v>
      </c>
      <c r="ER35" s="8">
        <f t="shared" si="135"/>
        <v>0</v>
      </c>
      <c r="ES35" s="8">
        <f t="shared" si="136"/>
        <v>0</v>
      </c>
      <c r="ET35" s="8">
        <f t="shared" si="137"/>
        <v>0</v>
      </c>
      <c r="EU35" s="8">
        <f t="shared" si="138"/>
        <v>0</v>
      </c>
      <c r="EW35" s="8" t="str">
        <f t="shared" si="139"/>
        <v/>
      </c>
      <c r="EX35" s="8" t="str">
        <f t="shared" si="140"/>
        <v/>
      </c>
      <c r="EY35" s="8" t="str">
        <f t="shared" si="141"/>
        <v/>
      </c>
      <c r="EZ35" s="8" t="str">
        <f t="shared" si="142"/>
        <v/>
      </c>
      <c r="FA35" s="8" t="str">
        <f t="shared" si="143"/>
        <v/>
      </c>
      <c r="FB35" s="8" t="str">
        <f t="shared" si="144"/>
        <v/>
      </c>
      <c r="FC35" s="8" t="str">
        <f t="shared" si="145"/>
        <v/>
      </c>
      <c r="FD35" s="8" t="str">
        <f t="shared" si="146"/>
        <v/>
      </c>
      <c r="FF35" s="78" t="s">
        <v>425</v>
      </c>
      <c r="FG35" s="61">
        <v>48</v>
      </c>
      <c r="FH35" s="60">
        <v>23</v>
      </c>
      <c r="FI35" s="60">
        <v>39</v>
      </c>
      <c r="FJ35" s="60">
        <v>18</v>
      </c>
      <c r="FK35" s="59"/>
      <c r="FL35" s="60">
        <v>18</v>
      </c>
      <c r="FM35" s="60">
        <v>38</v>
      </c>
      <c r="FN35" s="60">
        <v>15</v>
      </c>
      <c r="FO35" s="60">
        <v>13</v>
      </c>
      <c r="FP35" s="58">
        <v>18</v>
      </c>
      <c r="FQ35" s="10"/>
      <c r="FR35" s="10"/>
      <c r="FS35" s="10"/>
      <c r="FT35" s="9"/>
    </row>
    <row r="36" spans="1:185" s="8" customFormat="1" x14ac:dyDescent="0.2">
      <c r="A36" s="8">
        <v>6</v>
      </c>
      <c r="B36" s="8" t="s">
        <v>421</v>
      </c>
      <c r="C36" s="16">
        <v>18</v>
      </c>
      <c r="D36" s="16">
        <v>8</v>
      </c>
      <c r="E36" s="16">
        <v>1</v>
      </c>
      <c r="F36" s="16">
        <v>9</v>
      </c>
      <c r="G36" s="16">
        <v>32</v>
      </c>
      <c r="H36" s="16">
        <v>38</v>
      </c>
      <c r="I36" s="15">
        <v>25</v>
      </c>
      <c r="J36" s="16">
        <f t="shared" si="109"/>
        <v>-6</v>
      </c>
      <c r="L36" s="79" t="s">
        <v>424</v>
      </c>
      <c r="M36" s="33" t="s">
        <v>135</v>
      </c>
      <c r="N36" s="29" t="s">
        <v>147</v>
      </c>
      <c r="O36" s="29" t="s">
        <v>21</v>
      </c>
      <c r="P36" s="29" t="s">
        <v>111</v>
      </c>
      <c r="Q36" s="29" t="s">
        <v>83</v>
      </c>
      <c r="R36" s="28"/>
      <c r="S36" s="29" t="s">
        <v>143</v>
      </c>
      <c r="T36" s="29" t="s">
        <v>195</v>
      </c>
      <c r="U36" s="29" t="s">
        <v>21</v>
      </c>
      <c r="V36" s="32" t="s">
        <v>79</v>
      </c>
      <c r="W36" s="13"/>
      <c r="X36" s="13"/>
      <c r="Y36" s="13"/>
      <c r="Z36" s="13"/>
      <c r="AA36" s="13"/>
      <c r="AB36" s="79" t="s">
        <v>424</v>
      </c>
      <c r="AC36" s="33" t="s">
        <v>122</v>
      </c>
      <c r="AD36" s="29" t="s">
        <v>227</v>
      </c>
      <c r="AE36" s="29" t="s">
        <v>172</v>
      </c>
      <c r="AF36" s="29" t="s">
        <v>229</v>
      </c>
      <c r="AG36" s="29" t="s">
        <v>221</v>
      </c>
      <c r="AH36" s="28"/>
      <c r="AI36" s="29" t="s">
        <v>241</v>
      </c>
      <c r="AJ36" s="29" t="s">
        <v>244</v>
      </c>
      <c r="AK36" s="29" t="s">
        <v>208</v>
      </c>
      <c r="AL36" s="32" t="s">
        <v>277</v>
      </c>
      <c r="AM36" s="13"/>
      <c r="AN36" s="13"/>
      <c r="AO36" s="13"/>
      <c r="AP36" s="13"/>
      <c r="AQ36" s="12"/>
      <c r="AR36" s="49">
        <f t="shared" si="147"/>
        <v>1</v>
      </c>
      <c r="AS36" s="48">
        <f t="shared" si="153"/>
        <v>5</v>
      </c>
      <c r="AT36" s="48">
        <f t="shared" si="159"/>
        <v>2</v>
      </c>
      <c r="AU36" s="48">
        <f t="shared" si="165"/>
        <v>0</v>
      </c>
      <c r="AV36" s="48">
        <f>(IF(Q36="","",(IF(MID(Q36,2,1)="-",LEFT(Q36,1),LEFT(Q36,2)))+0))</f>
        <v>2</v>
      </c>
      <c r="AW36" s="47"/>
      <c r="AX36" s="48">
        <f>(IF(S36="","",(IF(MID(S36,2,1)="-",LEFT(S36,1),LEFT(S36,2)))+0))</f>
        <v>3</v>
      </c>
      <c r="AY36" s="48">
        <f>(IF(T36="","",(IF(MID(T36,2,1)="-",LEFT(T36,1),LEFT(T36,2)))+0))</f>
        <v>2</v>
      </c>
      <c r="AZ36" s="48">
        <f>(IF(U36="","",(IF(MID(U36,2,1)="-",LEFT(U36,1),LEFT(U36,2)))+0))</f>
        <v>2</v>
      </c>
      <c r="BA36" s="46">
        <f>(IF(V36="","",(IF(MID(V36,2,1)="-",LEFT(V36,1),LEFT(V36,2)))+0))</f>
        <v>0</v>
      </c>
      <c r="BP36" s="9"/>
      <c r="BQ36" s="49">
        <f t="shared" si="149"/>
        <v>3</v>
      </c>
      <c r="BR36" s="48">
        <f t="shared" si="155"/>
        <v>0</v>
      </c>
      <c r="BS36" s="48">
        <f t="shared" si="161"/>
        <v>2</v>
      </c>
      <c r="BT36" s="48">
        <f t="shared" si="166"/>
        <v>4</v>
      </c>
      <c r="BU36" s="48">
        <f>(IF(Q36="","",IF(RIGHT(Q36,2)="10",RIGHT(Q36,2),RIGHT(Q36,1))+0))</f>
        <v>3</v>
      </c>
      <c r="BV36" s="47"/>
      <c r="BW36" s="48">
        <f>(IF(S36="","",IF(RIGHT(S36,2)="10",RIGHT(S36,2),RIGHT(S36,1))+0))</f>
        <v>1</v>
      </c>
      <c r="BX36" s="48">
        <f>(IF(T36="","",IF(RIGHT(T36,2)="10",RIGHT(T36,2),RIGHT(T36,1))+0))</f>
        <v>5</v>
      </c>
      <c r="BY36" s="48">
        <f>(IF(U36="","",IF(RIGHT(U36,2)="10",RIGHT(U36,2),RIGHT(U36,1))+0))</f>
        <v>2</v>
      </c>
      <c r="BZ36" s="46">
        <f>(IF(V36="","",IF(RIGHT(V36,2)="10",RIGHT(V36,2),RIGHT(V36,1))+0))</f>
        <v>2</v>
      </c>
      <c r="CO36" s="9"/>
      <c r="CP36" s="49" t="str">
        <f t="shared" si="151"/>
        <v>A</v>
      </c>
      <c r="CQ36" s="48" t="str">
        <f t="shared" si="157"/>
        <v>H</v>
      </c>
      <c r="CR36" s="48" t="str">
        <f t="shared" si="163"/>
        <v>D</v>
      </c>
      <c r="CS36" s="48" t="str">
        <f t="shared" si="167"/>
        <v>A</v>
      </c>
      <c r="CT36" s="48" t="str">
        <f>(IF(Q36="","",IF(AV36&gt;BU36,"H",IF(AV36&lt;BU36,"A","D"))))</f>
        <v>A</v>
      </c>
      <c r="CU36" s="47"/>
      <c r="CV36" s="48" t="str">
        <f>(IF(S36="","",IF(AX36&gt;BW36,"H",IF(AX36&lt;BW36,"A","D"))))</f>
        <v>H</v>
      </c>
      <c r="CW36" s="48" t="str">
        <f>(IF(T36="","",IF(AY36&gt;BX36,"H",IF(AY36&lt;BX36,"A","D"))))</f>
        <v>A</v>
      </c>
      <c r="CX36" s="48" t="str">
        <f>(IF(U36="","",IF(AZ36&gt;BY36,"H",IF(AZ36&lt;BY36,"A","D"))))</f>
        <v>D</v>
      </c>
      <c r="CY36" s="46" t="str">
        <f>(IF(V36="","",IF(BA36&gt;BZ36,"H",IF(BA36&lt;BZ36,"A","D"))))</f>
        <v>A</v>
      </c>
      <c r="DN36" s="9"/>
      <c r="DO36" s="17" t="str">
        <f t="shared" si="113"/>
        <v>Heybridge Swifts</v>
      </c>
      <c r="DP36" s="21">
        <f t="shared" si="114"/>
        <v>18</v>
      </c>
      <c r="DQ36" s="11">
        <f t="shared" si="115"/>
        <v>2</v>
      </c>
      <c r="DR36" s="11">
        <f t="shared" si="116"/>
        <v>2</v>
      </c>
      <c r="DS36" s="11">
        <f t="shared" si="117"/>
        <v>5</v>
      </c>
      <c r="DT36" s="11">
        <f>COUNTIF(CU$31:CU$40,"A")</f>
        <v>2</v>
      </c>
      <c r="DU36" s="11">
        <f>COUNTIF(CU$31:CU$40,"D")</f>
        <v>1</v>
      </c>
      <c r="DV36" s="11">
        <f>COUNTIF(CU$31:CU$40,"H")</f>
        <v>6</v>
      </c>
      <c r="DW36" s="21">
        <f t="shared" si="118"/>
        <v>4</v>
      </c>
      <c r="DX36" s="21">
        <f t="shared" si="119"/>
        <v>3</v>
      </c>
      <c r="DY36" s="21">
        <f t="shared" si="120"/>
        <v>11</v>
      </c>
      <c r="DZ36" s="20">
        <f>SUM($AR36:$BO36)+SUM(BV$31:BV$40)</f>
        <v>31</v>
      </c>
      <c r="EA36" s="20">
        <f>SUM($BQ36:$CN36)+SUM(AW$31:AW$40)</f>
        <v>43</v>
      </c>
      <c r="EB36" s="21">
        <f t="shared" si="121"/>
        <v>15</v>
      </c>
      <c r="EC36" s="20">
        <f t="shared" si="122"/>
        <v>-12</v>
      </c>
      <c r="ED36" s="9"/>
      <c r="EE36" s="11">
        <f t="shared" si="123"/>
        <v>18</v>
      </c>
      <c r="EF36" s="11">
        <f t="shared" si="124"/>
        <v>4</v>
      </c>
      <c r="EG36" s="11">
        <f t="shared" si="125"/>
        <v>3</v>
      </c>
      <c r="EH36" s="11">
        <f t="shared" si="126"/>
        <v>11</v>
      </c>
      <c r="EI36" s="11">
        <f t="shared" si="127"/>
        <v>31</v>
      </c>
      <c r="EJ36" s="11">
        <f t="shared" si="128"/>
        <v>43</v>
      </c>
      <c r="EK36" s="11">
        <f t="shared" si="129"/>
        <v>15</v>
      </c>
      <c r="EL36" s="11">
        <f t="shared" si="130"/>
        <v>-12</v>
      </c>
      <c r="EN36" s="8">
        <f t="shared" si="131"/>
        <v>0</v>
      </c>
      <c r="EO36" s="8">
        <f t="shared" si="132"/>
        <v>0</v>
      </c>
      <c r="EP36" s="8">
        <f t="shared" si="133"/>
        <v>0</v>
      </c>
      <c r="EQ36" s="8">
        <f t="shared" si="134"/>
        <v>0</v>
      </c>
      <c r="ER36" s="8">
        <f t="shared" si="135"/>
        <v>0</v>
      </c>
      <c r="ES36" s="8">
        <f t="shared" si="136"/>
        <v>0</v>
      </c>
      <c r="ET36" s="8">
        <f t="shared" si="137"/>
        <v>0</v>
      </c>
      <c r="EU36" s="8">
        <f t="shared" si="138"/>
        <v>0</v>
      </c>
      <c r="EW36" s="8" t="str">
        <f t="shared" si="139"/>
        <v/>
      </c>
      <c r="EX36" s="8" t="str">
        <f t="shared" si="140"/>
        <v/>
      </c>
      <c r="EY36" s="8" t="str">
        <f t="shared" si="141"/>
        <v/>
      </c>
      <c r="EZ36" s="8" t="str">
        <f t="shared" si="142"/>
        <v/>
      </c>
      <c r="FA36" s="8" t="str">
        <f t="shared" si="143"/>
        <v/>
      </c>
      <c r="FB36" s="8" t="str">
        <f t="shared" si="144"/>
        <v/>
      </c>
      <c r="FC36" s="8" t="str">
        <f t="shared" si="145"/>
        <v/>
      </c>
      <c r="FD36" s="8" t="str">
        <f t="shared" si="146"/>
        <v/>
      </c>
      <c r="FF36" s="78" t="s">
        <v>424</v>
      </c>
      <c r="FG36" s="61">
        <v>32</v>
      </c>
      <c r="FH36" s="60">
        <v>48</v>
      </c>
      <c r="FI36" s="60">
        <v>17</v>
      </c>
      <c r="FJ36" s="60">
        <v>28</v>
      </c>
      <c r="FK36" s="60">
        <v>18</v>
      </c>
      <c r="FL36" s="59"/>
      <c r="FM36" s="60">
        <v>29</v>
      </c>
      <c r="FN36" s="60">
        <v>51</v>
      </c>
      <c r="FO36" s="60">
        <v>26</v>
      </c>
      <c r="FP36" s="58">
        <v>32</v>
      </c>
      <c r="FQ36" s="10"/>
      <c r="FR36" s="10"/>
      <c r="FS36" s="10"/>
      <c r="FT36" s="9"/>
    </row>
    <row r="37" spans="1:185" s="17" customFormat="1" x14ac:dyDescent="0.2">
      <c r="A37" s="8">
        <v>7</v>
      </c>
      <c r="B37" s="8" t="s">
        <v>363</v>
      </c>
      <c r="C37" s="16">
        <v>18</v>
      </c>
      <c r="D37" s="16">
        <v>6</v>
      </c>
      <c r="E37" s="16">
        <v>1</v>
      </c>
      <c r="F37" s="16">
        <v>11</v>
      </c>
      <c r="G37" s="16">
        <v>23</v>
      </c>
      <c r="H37" s="16">
        <v>35</v>
      </c>
      <c r="I37" s="15">
        <v>19</v>
      </c>
      <c r="J37" s="16">
        <f t="shared" si="109"/>
        <v>-12</v>
      </c>
      <c r="L37" s="79" t="s">
        <v>363</v>
      </c>
      <c r="M37" s="33" t="s">
        <v>16</v>
      </c>
      <c r="N37" s="29" t="s">
        <v>152</v>
      </c>
      <c r="O37" s="29" t="s">
        <v>145</v>
      </c>
      <c r="P37" s="29" t="s">
        <v>135</v>
      </c>
      <c r="Q37" s="29" t="s">
        <v>102</v>
      </c>
      <c r="R37" s="29" t="s">
        <v>120</v>
      </c>
      <c r="S37" s="28"/>
      <c r="T37" s="29" t="s">
        <v>79</v>
      </c>
      <c r="U37" s="29" t="s">
        <v>160</v>
      </c>
      <c r="V37" s="32" t="s">
        <v>16</v>
      </c>
      <c r="W37" s="13"/>
      <c r="X37" s="13"/>
      <c r="Y37" s="13"/>
      <c r="Z37" s="13"/>
      <c r="AA37" s="13"/>
      <c r="AB37" s="79" t="s">
        <v>363</v>
      </c>
      <c r="AC37" s="33" t="s">
        <v>82</v>
      </c>
      <c r="AD37" s="29" t="s">
        <v>370</v>
      </c>
      <c r="AE37" s="29" t="s">
        <v>247</v>
      </c>
      <c r="AF37" s="29" t="s">
        <v>264</v>
      </c>
      <c r="AG37" s="29" t="s">
        <v>184</v>
      </c>
      <c r="AH37" s="29" t="s">
        <v>270</v>
      </c>
      <c r="AI37" s="28"/>
      <c r="AJ37" s="29" t="s">
        <v>179</v>
      </c>
      <c r="AK37" s="29" t="s">
        <v>78</v>
      </c>
      <c r="AL37" s="32" t="s">
        <v>182</v>
      </c>
      <c r="AM37" s="13"/>
      <c r="AN37" s="13"/>
      <c r="AO37" s="13"/>
      <c r="AP37" s="13"/>
      <c r="AQ37" s="12"/>
      <c r="AR37" s="49">
        <f t="shared" si="147"/>
        <v>2</v>
      </c>
      <c r="AS37" s="48">
        <f t="shared" si="153"/>
        <v>4</v>
      </c>
      <c r="AT37" s="48">
        <f t="shared" si="159"/>
        <v>4</v>
      </c>
      <c r="AU37" s="48">
        <f t="shared" si="165"/>
        <v>1</v>
      </c>
      <c r="AV37" s="48">
        <f>(IF(Q37="","",(IF(MID(Q37,2,1)="-",LEFT(Q37,1),LEFT(Q37,2)))+0))</f>
        <v>2</v>
      </c>
      <c r="AW37" s="48">
        <f>(IF(R37="","",(IF(MID(R37,2,1)="-",LEFT(R37,1),LEFT(R37,2)))+0))</f>
        <v>0</v>
      </c>
      <c r="AX37" s="47"/>
      <c r="AY37" s="48">
        <f>(IF(T37="","",(IF(MID(T37,2,1)="-",LEFT(T37,1),LEFT(T37,2)))+0))</f>
        <v>0</v>
      </c>
      <c r="AZ37" s="48">
        <f>(IF(U37="","",(IF(MID(U37,2,1)="-",LEFT(U37,1),LEFT(U37,2)))+0))</f>
        <v>5</v>
      </c>
      <c r="BA37" s="46">
        <f>(IF(V37="","",(IF(MID(V37,2,1)="-",LEFT(V37,1),LEFT(V37,2)))+0))</f>
        <v>2</v>
      </c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9"/>
      <c r="BQ37" s="49">
        <f t="shared" si="149"/>
        <v>1</v>
      </c>
      <c r="BR37" s="48">
        <f t="shared" si="155"/>
        <v>0</v>
      </c>
      <c r="BS37" s="48">
        <f t="shared" si="161"/>
        <v>2</v>
      </c>
      <c r="BT37" s="48">
        <f t="shared" si="166"/>
        <v>3</v>
      </c>
      <c r="BU37" s="48">
        <f>(IF(Q37="","",IF(RIGHT(Q37,2)="10",RIGHT(Q37,2),RIGHT(Q37,1))+0))</f>
        <v>0</v>
      </c>
      <c r="BV37" s="48">
        <f>(IF(R37="","",IF(RIGHT(R37,2)="10",RIGHT(R37,2),RIGHT(R37,1))+0))</f>
        <v>1</v>
      </c>
      <c r="BW37" s="47"/>
      <c r="BX37" s="48">
        <f>(IF(T37="","",IF(RIGHT(T37,2)="10",RIGHT(T37,2),RIGHT(T37,1))+0))</f>
        <v>2</v>
      </c>
      <c r="BY37" s="48">
        <f>(IF(U37="","",IF(RIGHT(U37,2)="10",RIGHT(U37,2),RIGHT(U37,1))+0))</f>
        <v>1</v>
      </c>
      <c r="BZ37" s="46">
        <f>(IF(V37="","",IF(RIGHT(V37,2)="10",RIGHT(V37,2),RIGHT(V37,1))+0))</f>
        <v>1</v>
      </c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9"/>
      <c r="CP37" s="49" t="str">
        <f t="shared" si="151"/>
        <v>H</v>
      </c>
      <c r="CQ37" s="48" t="str">
        <f t="shared" si="157"/>
        <v>H</v>
      </c>
      <c r="CR37" s="48" t="str">
        <f t="shared" si="163"/>
        <v>H</v>
      </c>
      <c r="CS37" s="48" t="str">
        <f t="shared" si="167"/>
        <v>A</v>
      </c>
      <c r="CT37" s="48" t="str">
        <f>(IF(Q37="","",IF(AV37&gt;BU37,"H",IF(AV37&lt;BU37,"A","D"))))</f>
        <v>H</v>
      </c>
      <c r="CU37" s="48" t="str">
        <f>(IF(R37="","",IF(AW37&gt;BV37,"H",IF(AW37&lt;BV37,"A","D"))))</f>
        <v>A</v>
      </c>
      <c r="CV37" s="47"/>
      <c r="CW37" s="48" t="str">
        <f>(IF(T37="","",IF(AY37&gt;BX37,"H",IF(AY37&lt;BX37,"A","D"))))</f>
        <v>A</v>
      </c>
      <c r="CX37" s="48" t="str">
        <f>(IF(U37="","",IF(AZ37&gt;BY37,"H",IF(AZ37&lt;BY37,"A","D"))))</f>
        <v>H</v>
      </c>
      <c r="CY37" s="46" t="str">
        <f>(IF(V37="","",IF(BA37&gt;BZ37,"H",IF(BA37&lt;BZ37,"A","D"))))</f>
        <v>H</v>
      </c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9"/>
      <c r="DO37" s="17" t="str">
        <f t="shared" si="113"/>
        <v>Thamesmead Town</v>
      </c>
      <c r="DP37" s="21">
        <f t="shared" si="114"/>
        <v>18</v>
      </c>
      <c r="DQ37" s="11">
        <f t="shared" si="115"/>
        <v>6</v>
      </c>
      <c r="DR37" s="11">
        <f t="shared" si="116"/>
        <v>0</v>
      </c>
      <c r="DS37" s="11">
        <f t="shared" si="117"/>
        <v>3</v>
      </c>
      <c r="DT37" s="11">
        <f>COUNTIF(CV$31:CV$40,"A")</f>
        <v>0</v>
      </c>
      <c r="DU37" s="11">
        <f>COUNTIF(CV$31:CV$40,"D")</f>
        <v>1</v>
      </c>
      <c r="DV37" s="11">
        <f>COUNTIF(CV$31:CV$40,"H")</f>
        <v>8</v>
      </c>
      <c r="DW37" s="21">
        <f t="shared" si="118"/>
        <v>6</v>
      </c>
      <c r="DX37" s="21">
        <f t="shared" si="119"/>
        <v>1</v>
      </c>
      <c r="DY37" s="21">
        <f t="shared" si="120"/>
        <v>11</v>
      </c>
      <c r="DZ37" s="20">
        <f>SUM($AR37:$BO37)+SUM(BW$31:BW$40)</f>
        <v>23</v>
      </c>
      <c r="EA37" s="20">
        <f>SUM($BQ37:$CN37)+SUM(AX$31:AX$40)</f>
        <v>35</v>
      </c>
      <c r="EB37" s="21">
        <f t="shared" si="121"/>
        <v>19</v>
      </c>
      <c r="EC37" s="20">
        <f t="shared" si="122"/>
        <v>-12</v>
      </c>
      <c r="ED37" s="9"/>
      <c r="EE37" s="11">
        <f t="shared" si="123"/>
        <v>18</v>
      </c>
      <c r="EF37" s="11">
        <f t="shared" si="124"/>
        <v>6</v>
      </c>
      <c r="EG37" s="11">
        <f t="shared" si="125"/>
        <v>1</v>
      </c>
      <c r="EH37" s="11">
        <f t="shared" si="126"/>
        <v>11</v>
      </c>
      <c r="EI37" s="11">
        <f t="shared" si="127"/>
        <v>23</v>
      </c>
      <c r="EJ37" s="11">
        <f t="shared" si="128"/>
        <v>35</v>
      </c>
      <c r="EK37" s="11">
        <f t="shared" si="129"/>
        <v>19</v>
      </c>
      <c r="EL37" s="11">
        <f t="shared" si="130"/>
        <v>-12</v>
      </c>
      <c r="EM37" s="8"/>
      <c r="EN37" s="8">
        <f t="shared" si="131"/>
        <v>0</v>
      </c>
      <c r="EO37" s="8">
        <f t="shared" si="132"/>
        <v>0</v>
      </c>
      <c r="EP37" s="8">
        <f t="shared" si="133"/>
        <v>0</v>
      </c>
      <c r="EQ37" s="8">
        <f t="shared" si="134"/>
        <v>0</v>
      </c>
      <c r="ER37" s="8">
        <f t="shared" si="135"/>
        <v>0</v>
      </c>
      <c r="ES37" s="8">
        <f t="shared" si="136"/>
        <v>0</v>
      </c>
      <c r="ET37" s="8">
        <f t="shared" si="137"/>
        <v>0</v>
      </c>
      <c r="EU37" s="8">
        <f t="shared" si="138"/>
        <v>0</v>
      </c>
      <c r="EW37" s="8" t="str">
        <f t="shared" si="139"/>
        <v/>
      </c>
      <c r="EX37" s="8" t="str">
        <f t="shared" si="140"/>
        <v/>
      </c>
      <c r="EY37" s="8" t="str">
        <f t="shared" si="141"/>
        <v/>
      </c>
      <c r="EZ37" s="8" t="str">
        <f t="shared" si="142"/>
        <v/>
      </c>
      <c r="FA37" s="8" t="str">
        <f t="shared" si="143"/>
        <v/>
      </c>
      <c r="FB37" s="8" t="str">
        <f t="shared" si="144"/>
        <v/>
      </c>
      <c r="FC37" s="8" t="str">
        <f t="shared" si="145"/>
        <v/>
      </c>
      <c r="FD37" s="8" t="str">
        <f t="shared" si="146"/>
        <v/>
      </c>
      <c r="FF37" s="78" t="s">
        <v>363</v>
      </c>
      <c r="FG37" s="61">
        <v>25</v>
      </c>
      <c r="FH37" s="60">
        <v>44</v>
      </c>
      <c r="FI37" s="60">
        <v>22</v>
      </c>
      <c r="FJ37" s="60">
        <v>30</v>
      </c>
      <c r="FK37" s="60">
        <v>33</v>
      </c>
      <c r="FL37" s="60">
        <v>11</v>
      </c>
      <c r="FM37" s="59"/>
      <c r="FN37" s="60">
        <v>18</v>
      </c>
      <c r="FO37" s="60">
        <v>15</v>
      </c>
      <c r="FP37" s="58">
        <v>19</v>
      </c>
      <c r="FQ37" s="10"/>
      <c r="FR37" s="10"/>
      <c r="FS37" s="10"/>
      <c r="FT37" s="9"/>
      <c r="FU37" s="8"/>
      <c r="FV37" s="8"/>
      <c r="FW37" s="8"/>
      <c r="FX37" s="8"/>
      <c r="FY37" s="8"/>
      <c r="FZ37" s="8"/>
      <c r="GA37" s="8"/>
      <c r="GB37" s="8"/>
      <c r="GC37" s="8"/>
    </row>
    <row r="38" spans="1:185" s="17" customFormat="1" x14ac:dyDescent="0.2">
      <c r="A38" s="8">
        <v>8</v>
      </c>
      <c r="B38" s="8" t="s">
        <v>424</v>
      </c>
      <c r="C38" s="16">
        <v>18</v>
      </c>
      <c r="D38" s="16">
        <v>4</v>
      </c>
      <c r="E38" s="16">
        <v>3</v>
      </c>
      <c r="F38" s="16">
        <v>11</v>
      </c>
      <c r="G38" s="16">
        <v>31</v>
      </c>
      <c r="H38" s="16">
        <v>43</v>
      </c>
      <c r="I38" s="15">
        <v>15</v>
      </c>
      <c r="J38" s="16">
        <f t="shared" si="109"/>
        <v>-12</v>
      </c>
      <c r="L38" s="79" t="s">
        <v>423</v>
      </c>
      <c r="M38" s="33" t="s">
        <v>120</v>
      </c>
      <c r="N38" s="29" t="s">
        <v>21</v>
      </c>
      <c r="O38" s="29" t="s">
        <v>135</v>
      </c>
      <c r="P38" s="29" t="s">
        <v>55</v>
      </c>
      <c r="Q38" s="29" t="s">
        <v>106</v>
      </c>
      <c r="R38" s="29" t="s">
        <v>52</v>
      </c>
      <c r="S38" s="29" t="s">
        <v>102</v>
      </c>
      <c r="T38" s="28"/>
      <c r="U38" s="29" t="s">
        <v>98</v>
      </c>
      <c r="V38" s="32" t="s">
        <v>21</v>
      </c>
      <c r="W38" s="13"/>
      <c r="X38" s="13"/>
      <c r="Y38" s="13"/>
      <c r="Z38" s="13"/>
      <c r="AA38" s="13"/>
      <c r="AB38" s="79" t="s">
        <v>423</v>
      </c>
      <c r="AC38" s="33" t="s">
        <v>318</v>
      </c>
      <c r="AD38" s="29" t="s">
        <v>140</v>
      </c>
      <c r="AE38" s="29" t="s">
        <v>184</v>
      </c>
      <c r="AF38" s="29" t="s">
        <v>122</v>
      </c>
      <c r="AG38" s="29" t="s">
        <v>296</v>
      </c>
      <c r="AH38" s="29" t="s">
        <v>216</v>
      </c>
      <c r="AI38" s="29" t="s">
        <v>14</v>
      </c>
      <c r="AJ38" s="28"/>
      <c r="AK38" s="29" t="s">
        <v>82</v>
      </c>
      <c r="AL38" s="32" t="s">
        <v>264</v>
      </c>
      <c r="AM38" s="13"/>
      <c r="AN38" s="13"/>
      <c r="AO38" s="13"/>
      <c r="AP38" s="13"/>
      <c r="AQ38" s="12"/>
      <c r="AR38" s="49">
        <f t="shared" si="147"/>
        <v>0</v>
      </c>
      <c r="AS38" s="48">
        <f t="shared" si="153"/>
        <v>2</v>
      </c>
      <c r="AT38" s="48">
        <f t="shared" si="159"/>
        <v>1</v>
      </c>
      <c r="AU38" s="48">
        <f t="shared" si="165"/>
        <v>1</v>
      </c>
      <c r="AV38" s="48">
        <f>(IF(Q38="","",(IF(MID(Q38,2,1)="-",LEFT(Q38,1),LEFT(Q38,2)))+0))</f>
        <v>0</v>
      </c>
      <c r="AW38" s="48">
        <f>(IF(R38="","",(IF(MID(R38,2,1)="-",LEFT(R38,1),LEFT(R38,2)))+0))</f>
        <v>3</v>
      </c>
      <c r="AX38" s="48">
        <f>(IF(S38="","",(IF(MID(S38,2,1)="-",LEFT(S38,1),LEFT(S38,2)))+0))</f>
        <v>2</v>
      </c>
      <c r="AY38" s="47"/>
      <c r="AZ38" s="48">
        <f>(IF(U38="","",(IF(MID(U38,2,1)="-",LEFT(U38,1),LEFT(U38,2)))+0))</f>
        <v>1</v>
      </c>
      <c r="BA38" s="46">
        <f>(IF(V38="","",(IF(MID(V38,2,1)="-",LEFT(V38,1),LEFT(V38,2)))+0))</f>
        <v>2</v>
      </c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9"/>
      <c r="BQ38" s="49">
        <f t="shared" si="149"/>
        <v>1</v>
      </c>
      <c r="BR38" s="48">
        <f t="shared" si="155"/>
        <v>2</v>
      </c>
      <c r="BS38" s="48">
        <f t="shared" si="161"/>
        <v>3</v>
      </c>
      <c r="BT38" s="48">
        <f t="shared" si="166"/>
        <v>1</v>
      </c>
      <c r="BU38" s="48">
        <f>(IF(Q38="","",IF(RIGHT(Q38,2)="10",RIGHT(Q38,2),RIGHT(Q38,1))+0))</f>
        <v>3</v>
      </c>
      <c r="BV38" s="48">
        <f>(IF(R38="","",IF(RIGHT(R38,2)="10",RIGHT(R38,2),RIGHT(R38,1))+0))</f>
        <v>2</v>
      </c>
      <c r="BW38" s="48">
        <f>(IF(S38="","",IF(RIGHT(S38,2)="10",RIGHT(S38,2),RIGHT(S38,1))+0))</f>
        <v>0</v>
      </c>
      <c r="BX38" s="47"/>
      <c r="BY38" s="48">
        <f>(IF(U38="","",IF(RIGHT(U38,2)="10",RIGHT(U38,2),RIGHT(U38,1))+0))</f>
        <v>0</v>
      </c>
      <c r="BZ38" s="46">
        <f>(IF(V38="","",IF(RIGHT(V38,2)="10",RIGHT(V38,2),RIGHT(V38,1))+0))</f>
        <v>2</v>
      </c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9"/>
      <c r="CP38" s="49" t="str">
        <f t="shared" si="151"/>
        <v>A</v>
      </c>
      <c r="CQ38" s="48" t="str">
        <f t="shared" si="157"/>
        <v>D</v>
      </c>
      <c r="CR38" s="48" t="str">
        <f t="shared" si="163"/>
        <v>A</v>
      </c>
      <c r="CS38" s="48" t="str">
        <f t="shared" si="167"/>
        <v>D</v>
      </c>
      <c r="CT38" s="48" t="str">
        <f>(IF(Q38="","",IF(AV38&gt;BU38,"H",IF(AV38&lt;BU38,"A","D"))))</f>
        <v>A</v>
      </c>
      <c r="CU38" s="48" t="str">
        <f>(IF(R38="","",IF(AW38&gt;BV38,"H",IF(AW38&lt;BV38,"A","D"))))</f>
        <v>H</v>
      </c>
      <c r="CV38" s="48" t="str">
        <f>(IF(S38="","",IF(AX38&gt;BW38,"H",IF(AX38&lt;BW38,"A","D"))))</f>
        <v>H</v>
      </c>
      <c r="CW38" s="47"/>
      <c r="CX38" s="48" t="str">
        <f>(IF(U38="","",IF(AZ38&gt;BY38,"H",IF(AZ38&lt;BY38,"A","D"))))</f>
        <v>H</v>
      </c>
      <c r="CY38" s="46" t="str">
        <f>(IF(V38="","",IF(BA38&gt;BZ38,"H",IF(BA38&lt;BZ38,"A","D"))))</f>
        <v>D</v>
      </c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9"/>
      <c r="DO38" s="17" t="str">
        <f t="shared" si="113"/>
        <v>Waltham Abbey</v>
      </c>
      <c r="DP38" s="21">
        <f t="shared" si="114"/>
        <v>18</v>
      </c>
      <c r="DQ38" s="11">
        <f t="shared" si="115"/>
        <v>3</v>
      </c>
      <c r="DR38" s="11">
        <f t="shared" si="116"/>
        <v>3</v>
      </c>
      <c r="DS38" s="11">
        <f t="shared" si="117"/>
        <v>3</v>
      </c>
      <c r="DT38" s="11">
        <f>COUNTIF(CW$31:CW$40,"A")</f>
        <v>5</v>
      </c>
      <c r="DU38" s="11">
        <f>COUNTIF(CW$31:CW$40,"D")</f>
        <v>1</v>
      </c>
      <c r="DV38" s="11">
        <f>COUNTIF(CW$31:CW$40,"H")</f>
        <v>3</v>
      </c>
      <c r="DW38" s="21">
        <f t="shared" si="118"/>
        <v>8</v>
      </c>
      <c r="DX38" s="21">
        <f t="shared" si="119"/>
        <v>4</v>
      </c>
      <c r="DY38" s="21">
        <f t="shared" si="120"/>
        <v>6</v>
      </c>
      <c r="DZ38" s="20">
        <f>SUM($AR38:$BO38)+SUM(BX$31:BX$40)</f>
        <v>31</v>
      </c>
      <c r="EA38" s="20">
        <f>SUM($BQ38:$CN38)+SUM(AY$31:AY$40)</f>
        <v>33</v>
      </c>
      <c r="EB38" s="21">
        <f t="shared" si="121"/>
        <v>28</v>
      </c>
      <c r="EC38" s="20">
        <f t="shared" si="122"/>
        <v>-2</v>
      </c>
      <c r="ED38" s="9"/>
      <c r="EE38" s="11">
        <f t="shared" si="123"/>
        <v>18</v>
      </c>
      <c r="EF38" s="11">
        <f t="shared" si="124"/>
        <v>8</v>
      </c>
      <c r="EG38" s="11">
        <f t="shared" si="125"/>
        <v>4</v>
      </c>
      <c r="EH38" s="11">
        <f t="shared" si="126"/>
        <v>6</v>
      </c>
      <c r="EI38" s="11">
        <f t="shared" si="127"/>
        <v>31</v>
      </c>
      <c r="EJ38" s="11">
        <f t="shared" si="128"/>
        <v>33</v>
      </c>
      <c r="EK38" s="11">
        <f t="shared" si="129"/>
        <v>28</v>
      </c>
      <c r="EL38" s="11">
        <f t="shared" si="130"/>
        <v>-2</v>
      </c>
      <c r="EM38" s="8"/>
      <c r="EN38" s="8">
        <f t="shared" si="131"/>
        <v>0</v>
      </c>
      <c r="EO38" s="8">
        <f t="shared" si="132"/>
        <v>0</v>
      </c>
      <c r="EP38" s="8">
        <f t="shared" si="133"/>
        <v>0</v>
      </c>
      <c r="EQ38" s="8">
        <f t="shared" si="134"/>
        <v>0</v>
      </c>
      <c r="ER38" s="8">
        <f t="shared" si="135"/>
        <v>0</v>
      </c>
      <c r="ES38" s="8">
        <f t="shared" si="136"/>
        <v>0</v>
      </c>
      <c r="ET38" s="8">
        <f t="shared" si="137"/>
        <v>0</v>
      </c>
      <c r="EU38" s="8">
        <f t="shared" si="138"/>
        <v>0</v>
      </c>
      <c r="EW38" s="8" t="str">
        <f t="shared" si="139"/>
        <v/>
      </c>
      <c r="EX38" s="8" t="str">
        <f t="shared" si="140"/>
        <v/>
      </c>
      <c r="EY38" s="8" t="str">
        <f t="shared" si="141"/>
        <v/>
      </c>
      <c r="EZ38" s="8" t="str">
        <f t="shared" si="142"/>
        <v/>
      </c>
      <c r="FA38" s="8" t="str">
        <f t="shared" si="143"/>
        <v/>
      </c>
      <c r="FB38" s="8" t="str">
        <f t="shared" si="144"/>
        <v/>
      </c>
      <c r="FC38" s="8" t="str">
        <f t="shared" si="145"/>
        <v/>
      </c>
      <c r="FD38" s="8" t="str">
        <f t="shared" si="146"/>
        <v/>
      </c>
      <c r="FF38" s="78" t="s">
        <v>423</v>
      </c>
      <c r="FG38" s="61">
        <v>23</v>
      </c>
      <c r="FH38" s="60">
        <v>37</v>
      </c>
      <c r="FI38" s="60">
        <v>91</v>
      </c>
      <c r="FJ38" s="60">
        <v>20</v>
      </c>
      <c r="FK38" s="60">
        <v>51</v>
      </c>
      <c r="FL38" s="60">
        <v>27</v>
      </c>
      <c r="FM38" s="60">
        <v>30</v>
      </c>
      <c r="FN38" s="59"/>
      <c r="FO38" s="60">
        <v>57</v>
      </c>
      <c r="FP38" s="58">
        <v>31</v>
      </c>
      <c r="FQ38" s="10"/>
      <c r="FR38" s="10"/>
      <c r="FS38" s="10"/>
      <c r="FT38" s="9"/>
      <c r="FU38" s="8"/>
      <c r="FV38" s="8"/>
      <c r="FW38" s="8"/>
      <c r="FX38" s="8"/>
      <c r="FY38" s="8"/>
      <c r="FZ38" s="8"/>
      <c r="GA38" s="8"/>
      <c r="GB38" s="8"/>
      <c r="GC38" s="8"/>
    </row>
    <row r="39" spans="1:185" s="8" customFormat="1" x14ac:dyDescent="0.2">
      <c r="A39" s="8">
        <v>9</v>
      </c>
      <c r="B39" s="8" t="s">
        <v>422</v>
      </c>
      <c r="C39" s="16">
        <v>18</v>
      </c>
      <c r="D39" s="16">
        <v>3</v>
      </c>
      <c r="E39" s="16">
        <v>3</v>
      </c>
      <c r="F39" s="16">
        <v>12</v>
      </c>
      <c r="G39" s="16">
        <v>24</v>
      </c>
      <c r="H39" s="16">
        <v>62</v>
      </c>
      <c r="I39" s="15">
        <v>12</v>
      </c>
      <c r="J39" s="16">
        <f t="shared" si="109"/>
        <v>-38</v>
      </c>
      <c r="L39" s="79" t="s">
        <v>421</v>
      </c>
      <c r="M39" s="33" t="s">
        <v>87</v>
      </c>
      <c r="N39" s="29" t="s">
        <v>198</v>
      </c>
      <c r="O39" s="29" t="s">
        <v>62</v>
      </c>
      <c r="P39" s="29" t="s">
        <v>16</v>
      </c>
      <c r="Q39" s="29" t="s">
        <v>106</v>
      </c>
      <c r="R39" s="29" t="s">
        <v>102</v>
      </c>
      <c r="S39" s="29" t="s">
        <v>28</v>
      </c>
      <c r="T39" s="29" t="s">
        <v>83</v>
      </c>
      <c r="U39" s="28"/>
      <c r="V39" s="32" t="s">
        <v>143</v>
      </c>
      <c r="W39" s="13"/>
      <c r="X39" s="13"/>
      <c r="Y39" s="13"/>
      <c r="Z39" s="13"/>
      <c r="AA39" s="13"/>
      <c r="AB39" s="79" t="s">
        <v>421</v>
      </c>
      <c r="AC39" s="33" t="s">
        <v>178</v>
      </c>
      <c r="AD39" s="29" t="s">
        <v>15</v>
      </c>
      <c r="AE39" s="29" t="s">
        <v>351</v>
      </c>
      <c r="AF39" s="29" t="s">
        <v>184</v>
      </c>
      <c r="AG39" s="29" t="s">
        <v>140</v>
      </c>
      <c r="AH39" s="29" t="s">
        <v>189</v>
      </c>
      <c r="AI39" s="29" t="s">
        <v>215</v>
      </c>
      <c r="AJ39" s="29" t="s">
        <v>269</v>
      </c>
      <c r="AK39" s="28"/>
      <c r="AL39" s="32" t="s">
        <v>260</v>
      </c>
      <c r="AM39" s="13"/>
      <c r="AN39" s="13"/>
      <c r="AO39" s="13"/>
      <c r="AP39" s="13"/>
      <c r="AQ39" s="12"/>
      <c r="AR39" s="49">
        <f t="shared" si="147"/>
        <v>1</v>
      </c>
      <c r="AS39" s="48">
        <f t="shared" si="153"/>
        <v>5</v>
      </c>
      <c r="AT39" s="48">
        <f t="shared" si="159"/>
        <v>4</v>
      </c>
      <c r="AU39" s="48">
        <f t="shared" si="165"/>
        <v>2</v>
      </c>
      <c r="AV39" s="48">
        <f>(IF(Q39="","",(IF(MID(Q39,2,1)="-",LEFT(Q39,1),LEFT(Q39,2)))+0))</f>
        <v>0</v>
      </c>
      <c r="AW39" s="48">
        <f>(IF(R39="","",(IF(MID(R39,2,1)="-",LEFT(R39,1),LEFT(R39,2)))+0))</f>
        <v>2</v>
      </c>
      <c r="AX39" s="48">
        <f>(IF(S39="","",(IF(MID(S39,2,1)="-",LEFT(S39,1),LEFT(S39,2)))+0))</f>
        <v>3</v>
      </c>
      <c r="AY39" s="48">
        <f>(IF(T39="","",(IF(MID(T39,2,1)="-",LEFT(T39,1),LEFT(T39,2)))+0))</f>
        <v>2</v>
      </c>
      <c r="AZ39" s="47"/>
      <c r="BA39" s="46">
        <f>(IF(V39="","",(IF(MID(V39,2,1)="-",LEFT(V39,1),LEFT(V39,2)))+0))</f>
        <v>3</v>
      </c>
      <c r="BP39" s="34"/>
      <c r="BQ39" s="49">
        <f t="shared" si="149"/>
        <v>4</v>
      </c>
      <c r="BR39" s="48">
        <f t="shared" si="155"/>
        <v>4</v>
      </c>
      <c r="BS39" s="48">
        <f t="shared" si="161"/>
        <v>1</v>
      </c>
      <c r="BT39" s="48">
        <f t="shared" si="166"/>
        <v>1</v>
      </c>
      <c r="BU39" s="48">
        <f>(IF(Q39="","",IF(RIGHT(Q39,2)="10",RIGHT(Q39,2),RIGHT(Q39,1))+0))</f>
        <v>3</v>
      </c>
      <c r="BV39" s="48">
        <f>(IF(R39="","",IF(RIGHT(R39,2)="10",RIGHT(R39,2),RIGHT(R39,1))+0))</f>
        <v>0</v>
      </c>
      <c r="BW39" s="48">
        <f>(IF(S39="","",IF(RIGHT(S39,2)="10",RIGHT(S39,2),RIGHT(S39,1))+0))</f>
        <v>0</v>
      </c>
      <c r="BX39" s="48">
        <f>(IF(T39="","",IF(RIGHT(T39,2)="10",RIGHT(T39,2),RIGHT(T39,1))+0))</f>
        <v>3</v>
      </c>
      <c r="BY39" s="47"/>
      <c r="BZ39" s="46">
        <f>(IF(V39="","",IF(RIGHT(V39,2)="10",RIGHT(V39,2),RIGHT(V39,1))+0))</f>
        <v>1</v>
      </c>
      <c r="CO39" s="34"/>
      <c r="CP39" s="49" t="str">
        <f t="shared" si="151"/>
        <v>A</v>
      </c>
      <c r="CQ39" s="48" t="str">
        <f t="shared" si="157"/>
        <v>H</v>
      </c>
      <c r="CR39" s="48" t="str">
        <f t="shared" si="163"/>
        <v>H</v>
      </c>
      <c r="CS39" s="48" t="str">
        <f t="shared" si="167"/>
        <v>H</v>
      </c>
      <c r="CT39" s="48" t="str">
        <f>(IF(Q39="","",IF(AV39&gt;BU39,"H",IF(AV39&lt;BU39,"A","D"))))</f>
        <v>A</v>
      </c>
      <c r="CU39" s="48" t="str">
        <f>(IF(R39="","",IF(AW39&gt;BV39,"H",IF(AW39&lt;BV39,"A","D"))))</f>
        <v>H</v>
      </c>
      <c r="CV39" s="48" t="str">
        <f>(IF(S39="","",IF(AX39&gt;BW39,"H",IF(AX39&lt;BW39,"A","D"))))</f>
        <v>H</v>
      </c>
      <c r="CW39" s="48" t="str">
        <f>(IF(T39="","",IF(AY39&gt;BX39,"H",IF(AY39&lt;BX39,"A","D"))))</f>
        <v>A</v>
      </c>
      <c r="CX39" s="47"/>
      <c r="CY39" s="46" t="str">
        <f>(IF(V39="","",IF(BA39&gt;BZ39,"H",IF(BA39&lt;BZ39,"A","D"))))</f>
        <v>H</v>
      </c>
      <c r="DN39" s="34"/>
      <c r="DO39" s="17" t="str">
        <f t="shared" si="113"/>
        <v>Ware</v>
      </c>
      <c r="DP39" s="21">
        <f t="shared" si="114"/>
        <v>18</v>
      </c>
      <c r="DQ39" s="11">
        <f t="shared" si="115"/>
        <v>6</v>
      </c>
      <c r="DR39" s="11">
        <f t="shared" si="116"/>
        <v>0</v>
      </c>
      <c r="DS39" s="11">
        <f t="shared" si="117"/>
        <v>3</v>
      </c>
      <c r="DT39" s="11">
        <f>COUNTIF(CX$31:CX$40,"A")</f>
        <v>2</v>
      </c>
      <c r="DU39" s="11">
        <f>COUNTIF(CX$31:CX$40,"D")</f>
        <v>1</v>
      </c>
      <c r="DV39" s="11">
        <f>COUNTIF(CX$31:CX$40,"H")</f>
        <v>6</v>
      </c>
      <c r="DW39" s="21">
        <f t="shared" si="118"/>
        <v>8</v>
      </c>
      <c r="DX39" s="21">
        <f t="shared" si="119"/>
        <v>1</v>
      </c>
      <c r="DY39" s="21">
        <f t="shared" si="120"/>
        <v>9</v>
      </c>
      <c r="DZ39" s="20">
        <f>SUM($AR39:$BO39)+SUM(BY$31:BY$40)</f>
        <v>32</v>
      </c>
      <c r="EA39" s="20">
        <f>SUM($BQ39:$CN39)+SUM(AZ$31:AZ$40)</f>
        <v>38</v>
      </c>
      <c r="EB39" s="21">
        <f t="shared" si="121"/>
        <v>25</v>
      </c>
      <c r="EC39" s="20">
        <f t="shared" si="122"/>
        <v>-6</v>
      </c>
      <c r="ED39" s="9"/>
      <c r="EE39" s="11">
        <f t="shared" si="123"/>
        <v>18</v>
      </c>
      <c r="EF39" s="11">
        <f t="shared" si="124"/>
        <v>8</v>
      </c>
      <c r="EG39" s="11">
        <f t="shared" si="125"/>
        <v>1</v>
      </c>
      <c r="EH39" s="11">
        <f t="shared" si="126"/>
        <v>9</v>
      </c>
      <c r="EI39" s="11">
        <f t="shared" si="127"/>
        <v>32</v>
      </c>
      <c r="EJ39" s="11">
        <f t="shared" si="128"/>
        <v>38</v>
      </c>
      <c r="EK39" s="11">
        <f t="shared" si="129"/>
        <v>25</v>
      </c>
      <c r="EL39" s="11">
        <f t="shared" si="130"/>
        <v>-6</v>
      </c>
      <c r="EM39" s="17"/>
      <c r="EN39" s="8">
        <f t="shared" si="131"/>
        <v>0</v>
      </c>
      <c r="EO39" s="8">
        <f t="shared" si="132"/>
        <v>0</v>
      </c>
      <c r="EP39" s="8">
        <f t="shared" si="133"/>
        <v>0</v>
      </c>
      <c r="EQ39" s="8">
        <f t="shared" si="134"/>
        <v>0</v>
      </c>
      <c r="ER39" s="8">
        <f t="shared" si="135"/>
        <v>0</v>
      </c>
      <c r="ES39" s="8">
        <f t="shared" si="136"/>
        <v>0</v>
      </c>
      <c r="ET39" s="8">
        <f t="shared" si="137"/>
        <v>0</v>
      </c>
      <c r="EU39" s="8">
        <f t="shared" si="138"/>
        <v>0</v>
      </c>
      <c r="EW39" s="8" t="str">
        <f t="shared" si="139"/>
        <v/>
      </c>
      <c r="EX39" s="8" t="str">
        <f t="shared" si="140"/>
        <v/>
      </c>
      <c r="EY39" s="8" t="str">
        <f t="shared" si="141"/>
        <v/>
      </c>
      <c r="EZ39" s="8" t="str">
        <f t="shared" si="142"/>
        <v/>
      </c>
      <c r="FA39" s="8" t="str">
        <f t="shared" si="143"/>
        <v/>
      </c>
      <c r="FB39" s="8" t="str">
        <f t="shared" si="144"/>
        <v/>
      </c>
      <c r="FC39" s="8" t="str">
        <f t="shared" si="145"/>
        <v/>
      </c>
      <c r="FD39" s="8" t="str">
        <f t="shared" si="146"/>
        <v/>
      </c>
      <c r="FF39" s="78" t="s">
        <v>421</v>
      </c>
      <c r="FG39" s="61">
        <v>18</v>
      </c>
      <c r="FH39" s="60">
        <v>34</v>
      </c>
      <c r="FI39" s="60">
        <v>15</v>
      </c>
      <c r="FJ39" s="60">
        <v>41</v>
      </c>
      <c r="FK39" s="60">
        <v>24</v>
      </c>
      <c r="FL39" s="60">
        <v>15</v>
      </c>
      <c r="FM39" s="60">
        <v>14</v>
      </c>
      <c r="FN39" s="60">
        <v>37</v>
      </c>
      <c r="FO39" s="59"/>
      <c r="FP39" s="58">
        <v>14</v>
      </c>
      <c r="FQ39" s="10"/>
      <c r="FR39" s="10"/>
      <c r="FS39" s="10"/>
      <c r="FT39" s="9"/>
    </row>
    <row r="40" spans="1:185" s="17" customFormat="1" ht="12.75" thickBot="1" x14ac:dyDescent="0.25">
      <c r="A40" s="8">
        <v>10</v>
      </c>
      <c r="B40" s="8" t="s">
        <v>420</v>
      </c>
      <c r="C40" s="16">
        <v>18</v>
      </c>
      <c r="D40" s="16">
        <v>2</v>
      </c>
      <c r="E40" s="16">
        <v>4</v>
      </c>
      <c r="F40" s="16">
        <v>12</v>
      </c>
      <c r="G40" s="16">
        <v>19</v>
      </c>
      <c r="H40" s="16">
        <v>54</v>
      </c>
      <c r="I40" s="15">
        <v>10</v>
      </c>
      <c r="J40" s="16">
        <f t="shared" si="109"/>
        <v>-35</v>
      </c>
      <c r="L40" s="77" t="s">
        <v>366</v>
      </c>
      <c r="M40" s="27" t="s">
        <v>143</v>
      </c>
      <c r="N40" s="26" t="s">
        <v>147</v>
      </c>
      <c r="O40" s="26" t="s">
        <v>147</v>
      </c>
      <c r="P40" s="26" t="s">
        <v>52</v>
      </c>
      <c r="Q40" s="26" t="s">
        <v>55</v>
      </c>
      <c r="R40" s="26" t="s">
        <v>21</v>
      </c>
      <c r="S40" s="26" t="s">
        <v>98</v>
      </c>
      <c r="T40" s="26" t="s">
        <v>28</v>
      </c>
      <c r="U40" s="26" t="s">
        <v>135</v>
      </c>
      <c r="V40" s="22"/>
      <c r="W40" s="35"/>
      <c r="X40" s="35"/>
      <c r="Y40" s="35"/>
      <c r="Z40" s="35"/>
      <c r="AA40" s="13"/>
      <c r="AB40" s="77" t="s">
        <v>366</v>
      </c>
      <c r="AC40" s="27" t="s">
        <v>370</v>
      </c>
      <c r="AD40" s="26" t="s">
        <v>247</v>
      </c>
      <c r="AE40" s="26" t="s">
        <v>215</v>
      </c>
      <c r="AF40" s="26" t="s">
        <v>177</v>
      </c>
      <c r="AG40" s="26" t="s">
        <v>141</v>
      </c>
      <c r="AH40" s="26" t="s">
        <v>226</v>
      </c>
      <c r="AI40" s="26" t="s">
        <v>304</v>
      </c>
      <c r="AJ40" s="26" t="s">
        <v>136</v>
      </c>
      <c r="AK40" s="26" t="s">
        <v>110</v>
      </c>
      <c r="AL40" s="22"/>
      <c r="AM40" s="35"/>
      <c r="AN40" s="35"/>
      <c r="AO40" s="35"/>
      <c r="AP40" s="13"/>
      <c r="AQ40" s="12"/>
      <c r="AR40" s="45">
        <f t="shared" si="147"/>
        <v>3</v>
      </c>
      <c r="AS40" s="44">
        <f t="shared" si="153"/>
        <v>5</v>
      </c>
      <c r="AT40" s="44">
        <f t="shared" si="159"/>
        <v>5</v>
      </c>
      <c r="AU40" s="44">
        <f t="shared" si="165"/>
        <v>3</v>
      </c>
      <c r="AV40" s="44">
        <f>(IF(Q40="","",(IF(MID(Q40,2,1)="-",LEFT(Q40,1),LEFT(Q40,2)))+0))</f>
        <v>1</v>
      </c>
      <c r="AW40" s="44">
        <f>(IF(R40="","",(IF(MID(R40,2,1)="-",LEFT(R40,1),LEFT(R40,2)))+0))</f>
        <v>2</v>
      </c>
      <c r="AX40" s="44">
        <f>(IF(S40="","",(IF(MID(S40,2,1)="-",LEFT(S40,1),LEFT(S40,2)))+0))</f>
        <v>1</v>
      </c>
      <c r="AY40" s="44">
        <f>(IF(T40="","",(IF(MID(T40,2,1)="-",LEFT(T40,1),LEFT(T40,2)))+0))</f>
        <v>3</v>
      </c>
      <c r="AZ40" s="44">
        <f>(IF(U40="","",(IF(MID(U40,2,1)="-",LEFT(U40,1),LEFT(U40,2)))+0))</f>
        <v>1</v>
      </c>
      <c r="BA40" s="43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9"/>
      <c r="BQ40" s="45">
        <f t="shared" si="149"/>
        <v>1</v>
      </c>
      <c r="BR40" s="44">
        <f t="shared" si="155"/>
        <v>0</v>
      </c>
      <c r="BS40" s="44">
        <f t="shared" si="161"/>
        <v>0</v>
      </c>
      <c r="BT40" s="44">
        <f t="shared" si="166"/>
        <v>2</v>
      </c>
      <c r="BU40" s="44">
        <f>(IF(Q40="","",IF(RIGHT(Q40,2)="10",RIGHT(Q40,2),RIGHT(Q40,1))+0))</f>
        <v>1</v>
      </c>
      <c r="BV40" s="44">
        <f>(IF(R40="","",IF(RIGHT(R40,2)="10",RIGHT(R40,2),RIGHT(R40,1))+0))</f>
        <v>2</v>
      </c>
      <c r="BW40" s="44">
        <f>(IF(S40="","",IF(RIGHT(S40,2)="10",RIGHT(S40,2),RIGHT(S40,1))+0))</f>
        <v>0</v>
      </c>
      <c r="BX40" s="44">
        <f>(IF(T40="","",IF(RIGHT(T40,2)="10",RIGHT(T40,2),RIGHT(T40,1))+0))</f>
        <v>0</v>
      </c>
      <c r="BY40" s="44">
        <f>(IF(U40="","",IF(RIGHT(U40,2)="10",RIGHT(U40,2),RIGHT(U40,1))+0))</f>
        <v>3</v>
      </c>
      <c r="BZ40" s="43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9"/>
      <c r="CP40" s="45" t="str">
        <f t="shared" si="151"/>
        <v>H</v>
      </c>
      <c r="CQ40" s="44" t="str">
        <f t="shared" si="157"/>
        <v>H</v>
      </c>
      <c r="CR40" s="44" t="str">
        <f t="shared" si="163"/>
        <v>H</v>
      </c>
      <c r="CS40" s="44" t="str">
        <f t="shared" si="167"/>
        <v>H</v>
      </c>
      <c r="CT40" s="44" t="str">
        <f>(IF(Q40="","",IF(AV40&gt;BU40,"H",IF(AV40&lt;BU40,"A","D"))))</f>
        <v>D</v>
      </c>
      <c r="CU40" s="44" t="str">
        <f>(IF(R40="","",IF(AW40&gt;BV40,"H",IF(AW40&lt;BV40,"A","D"))))</f>
        <v>D</v>
      </c>
      <c r="CV40" s="44" t="str">
        <f>(IF(S40="","",IF(AX40&gt;BW40,"H",IF(AX40&lt;BW40,"A","D"))))</f>
        <v>H</v>
      </c>
      <c r="CW40" s="44" t="str">
        <f>(IF(T40="","",IF(AY40&gt;BX40,"H",IF(AY40&lt;BX40,"A","D"))))</f>
        <v>H</v>
      </c>
      <c r="CX40" s="44" t="str">
        <f>(IF(U40="","",IF(AZ40&gt;BY40,"H",IF(AZ40&lt;BY40,"A","D"))))</f>
        <v>A</v>
      </c>
      <c r="CY40" s="43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9"/>
      <c r="DO40" s="17" t="str">
        <f t="shared" si="113"/>
        <v>Wingate &amp; Finchley</v>
      </c>
      <c r="DP40" s="21">
        <f t="shared" si="114"/>
        <v>18</v>
      </c>
      <c r="DQ40" s="11">
        <f t="shared" si="115"/>
        <v>6</v>
      </c>
      <c r="DR40" s="11">
        <f t="shared" si="116"/>
        <v>2</v>
      </c>
      <c r="DS40" s="11">
        <f t="shared" si="117"/>
        <v>1</v>
      </c>
      <c r="DT40" s="11">
        <f>COUNTIF(CY$31:CY$40,"A")</f>
        <v>5</v>
      </c>
      <c r="DU40" s="11">
        <f>COUNTIF(CY$31:CY$40,"D")</f>
        <v>1</v>
      </c>
      <c r="DV40" s="11">
        <f>COUNTIF(CY$31:CY$40,"H")</f>
        <v>3</v>
      </c>
      <c r="DW40" s="21">
        <f t="shared" si="118"/>
        <v>11</v>
      </c>
      <c r="DX40" s="21">
        <f t="shared" si="119"/>
        <v>3</v>
      </c>
      <c r="DY40" s="21">
        <f t="shared" si="120"/>
        <v>4</v>
      </c>
      <c r="DZ40" s="20">
        <f>SUM($AR40:$BO40)+SUM(BZ$31:BZ$40)</f>
        <v>41</v>
      </c>
      <c r="EA40" s="20">
        <f>SUM($BQ40:$CN40)+SUM(BA$31:BA$40)</f>
        <v>24</v>
      </c>
      <c r="EB40" s="21">
        <f t="shared" si="121"/>
        <v>36</v>
      </c>
      <c r="EC40" s="20">
        <f t="shared" si="122"/>
        <v>17</v>
      </c>
      <c r="ED40" s="9"/>
      <c r="EE40" s="11">
        <f t="shared" si="123"/>
        <v>18</v>
      </c>
      <c r="EF40" s="11">
        <f t="shared" si="124"/>
        <v>11</v>
      </c>
      <c r="EG40" s="11">
        <f t="shared" si="125"/>
        <v>3</v>
      </c>
      <c r="EH40" s="11">
        <f t="shared" si="126"/>
        <v>4</v>
      </c>
      <c r="EI40" s="11">
        <f t="shared" si="127"/>
        <v>41</v>
      </c>
      <c r="EJ40" s="11">
        <f t="shared" si="128"/>
        <v>24</v>
      </c>
      <c r="EK40" s="11">
        <f t="shared" si="129"/>
        <v>36</v>
      </c>
      <c r="EL40" s="11">
        <f t="shared" si="130"/>
        <v>17</v>
      </c>
      <c r="EM40" s="8"/>
      <c r="EN40" s="8">
        <f t="shared" si="131"/>
        <v>0</v>
      </c>
      <c r="EO40" s="8">
        <f t="shared" si="132"/>
        <v>0</v>
      </c>
      <c r="EP40" s="8">
        <f t="shared" si="133"/>
        <v>0</v>
      </c>
      <c r="EQ40" s="8">
        <f t="shared" si="134"/>
        <v>0</v>
      </c>
      <c r="ER40" s="8">
        <f t="shared" si="135"/>
        <v>0</v>
      </c>
      <c r="ES40" s="8">
        <f t="shared" si="136"/>
        <v>0</v>
      </c>
      <c r="ET40" s="8">
        <f t="shared" si="137"/>
        <v>0</v>
      </c>
      <c r="EU40" s="8">
        <f t="shared" si="138"/>
        <v>0</v>
      </c>
      <c r="EW40" s="8" t="str">
        <f t="shared" si="139"/>
        <v/>
      </c>
      <c r="EX40" s="8" t="str">
        <f t="shared" si="140"/>
        <v/>
      </c>
      <c r="EY40" s="8" t="str">
        <f t="shared" si="141"/>
        <v/>
      </c>
      <c r="EZ40" s="8" t="str">
        <f t="shared" si="142"/>
        <v/>
      </c>
      <c r="FA40" s="8" t="str">
        <f t="shared" si="143"/>
        <v/>
      </c>
      <c r="FB40" s="8" t="str">
        <f t="shared" si="144"/>
        <v/>
      </c>
      <c r="FC40" s="8" t="str">
        <f t="shared" si="145"/>
        <v/>
      </c>
      <c r="FD40" s="8" t="str">
        <f t="shared" si="146"/>
        <v/>
      </c>
      <c r="FF40" s="76" t="s">
        <v>366</v>
      </c>
      <c r="FG40" s="57">
        <v>36</v>
      </c>
      <c r="FH40" s="56">
        <v>16</v>
      </c>
      <c r="FI40" s="56">
        <v>15</v>
      </c>
      <c r="FJ40" s="56">
        <v>53</v>
      </c>
      <c r="FK40" s="56">
        <v>27</v>
      </c>
      <c r="FL40" s="56">
        <v>12</v>
      </c>
      <c r="FM40" s="56">
        <v>18</v>
      </c>
      <c r="FN40" s="56">
        <v>16</v>
      </c>
      <c r="FO40" s="56">
        <v>26</v>
      </c>
      <c r="FP40" s="19"/>
      <c r="FQ40" s="18"/>
      <c r="FR40" s="18"/>
      <c r="FS40" s="18"/>
      <c r="FT40" s="9"/>
      <c r="FU40" s="8"/>
      <c r="FV40" s="8"/>
      <c r="FW40" s="8"/>
      <c r="FX40" s="8"/>
      <c r="FY40" s="8"/>
      <c r="FZ40" s="8"/>
      <c r="GA40" s="8"/>
      <c r="GB40" s="8"/>
      <c r="GC40" s="8"/>
    </row>
    <row r="41" spans="1:185" s="8" customFormat="1" x14ac:dyDescent="0.2">
      <c r="C41" s="16"/>
      <c r="D41" s="14">
        <f>SUM(D31:D40)</f>
        <v>78</v>
      </c>
      <c r="E41" s="14">
        <f>SUM(E31:E40)</f>
        <v>24</v>
      </c>
      <c r="F41" s="14">
        <f>SUM(F31:F40)</f>
        <v>78</v>
      </c>
      <c r="G41" s="14">
        <f>SUM(G31:G40)</f>
        <v>350</v>
      </c>
      <c r="H41" s="14">
        <f>SUM(H31:H40)</f>
        <v>350</v>
      </c>
      <c r="I41" s="15"/>
      <c r="J41" s="14">
        <f>SUM(J31:J40)</f>
        <v>0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9"/>
      <c r="FR41" s="9"/>
      <c r="FS41" s="9"/>
      <c r="FT41" s="9"/>
    </row>
    <row r="42" spans="1:185" s="8" customFormat="1" ht="12.75" thickBot="1" x14ac:dyDescent="0.25">
      <c r="A42" s="17" t="s">
        <v>368</v>
      </c>
      <c r="B42" s="17"/>
      <c r="C42" s="42" t="s">
        <v>96</v>
      </c>
      <c r="D42" s="15"/>
      <c r="E42" s="15"/>
      <c r="F42" s="15"/>
      <c r="G42" s="15"/>
      <c r="H42" s="15"/>
      <c r="I42" s="15"/>
      <c r="J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2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E42" s="11"/>
      <c r="EF42" s="11"/>
      <c r="EG42" s="11"/>
      <c r="EH42" s="11"/>
      <c r="EI42" s="11"/>
      <c r="EJ42" s="11"/>
      <c r="EK42" s="11"/>
      <c r="EL42" s="11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9"/>
    </row>
    <row r="43" spans="1:185" s="8" customFormat="1" ht="12.75" thickBot="1" x14ac:dyDescent="0.25">
      <c r="A43" s="17" t="s">
        <v>51</v>
      </c>
      <c r="B43" s="17" t="s">
        <v>50</v>
      </c>
      <c r="C43" s="15" t="s">
        <v>42</v>
      </c>
      <c r="D43" s="15" t="s">
        <v>41</v>
      </c>
      <c r="E43" s="15" t="s">
        <v>40</v>
      </c>
      <c r="F43" s="15" t="s">
        <v>39</v>
      </c>
      <c r="G43" s="15" t="s">
        <v>38</v>
      </c>
      <c r="H43" s="15" t="s">
        <v>37</v>
      </c>
      <c r="I43" s="15" t="s">
        <v>36</v>
      </c>
      <c r="J43" s="15" t="s">
        <v>43</v>
      </c>
      <c r="L43" s="66" t="s">
        <v>154</v>
      </c>
      <c r="M43" s="41" t="s">
        <v>95</v>
      </c>
      <c r="N43" s="41" t="s">
        <v>385</v>
      </c>
      <c r="O43" s="41" t="s">
        <v>384</v>
      </c>
      <c r="P43" s="41" t="s">
        <v>94</v>
      </c>
      <c r="Q43" s="41" t="s">
        <v>92</v>
      </c>
      <c r="R43" s="41" t="s">
        <v>67</v>
      </c>
      <c r="S43" s="41" t="s">
        <v>66</v>
      </c>
      <c r="T43" s="41" t="s">
        <v>90</v>
      </c>
      <c r="U43" s="41" t="s">
        <v>396</v>
      </c>
      <c r="V43" s="40" t="s">
        <v>89</v>
      </c>
      <c r="W43" s="13"/>
      <c r="X43" s="13"/>
      <c r="Y43" s="13"/>
      <c r="Z43" s="13"/>
      <c r="AA43" s="13"/>
      <c r="AB43" s="66" t="s">
        <v>154</v>
      </c>
      <c r="AC43" s="41" t="s">
        <v>95</v>
      </c>
      <c r="AD43" s="41" t="s">
        <v>385</v>
      </c>
      <c r="AE43" s="41" t="s">
        <v>384</v>
      </c>
      <c r="AF43" s="41" t="s">
        <v>94</v>
      </c>
      <c r="AG43" s="41" t="s">
        <v>92</v>
      </c>
      <c r="AH43" s="41" t="s">
        <v>67</v>
      </c>
      <c r="AI43" s="41" t="s">
        <v>66</v>
      </c>
      <c r="AJ43" s="41" t="s">
        <v>90</v>
      </c>
      <c r="AK43" s="41" t="s">
        <v>396</v>
      </c>
      <c r="AL43" s="40" t="s">
        <v>89</v>
      </c>
      <c r="AM43" s="13"/>
      <c r="AN43" s="13"/>
      <c r="AO43" s="13"/>
      <c r="AP43" s="13"/>
      <c r="AQ43" s="12"/>
      <c r="DP43" s="16" t="s">
        <v>42</v>
      </c>
      <c r="DQ43" s="16" t="s">
        <v>49</v>
      </c>
      <c r="DR43" s="16" t="s">
        <v>48</v>
      </c>
      <c r="DS43" s="16" t="s">
        <v>47</v>
      </c>
      <c r="DT43" s="16" t="s">
        <v>46</v>
      </c>
      <c r="DU43" s="16" t="s">
        <v>45</v>
      </c>
      <c r="DV43" s="16" t="s">
        <v>44</v>
      </c>
      <c r="DW43" s="16" t="s">
        <v>41</v>
      </c>
      <c r="DX43" s="16" t="s">
        <v>40</v>
      </c>
      <c r="DY43" s="16" t="s">
        <v>39</v>
      </c>
      <c r="DZ43" s="16" t="s">
        <v>38</v>
      </c>
      <c r="EA43" s="16" t="s">
        <v>37</v>
      </c>
      <c r="EB43" s="16" t="s">
        <v>36</v>
      </c>
      <c r="EC43" s="16" t="s">
        <v>43</v>
      </c>
      <c r="ED43" s="16"/>
      <c r="EE43" s="16" t="s">
        <v>42</v>
      </c>
      <c r="EF43" s="16" t="s">
        <v>41</v>
      </c>
      <c r="EG43" s="16" t="s">
        <v>40</v>
      </c>
      <c r="EH43" s="16" t="s">
        <v>39</v>
      </c>
      <c r="EI43" s="16" t="s">
        <v>38</v>
      </c>
      <c r="EJ43" s="16" t="s">
        <v>37</v>
      </c>
      <c r="EK43" s="16" t="s">
        <v>36</v>
      </c>
      <c r="EL43" s="16" t="s">
        <v>43</v>
      </c>
      <c r="EX43" s="16" t="s">
        <v>42</v>
      </c>
      <c r="EY43" s="16" t="s">
        <v>41</v>
      </c>
      <c r="EZ43" s="16" t="s">
        <v>40</v>
      </c>
      <c r="FA43" s="16" t="s">
        <v>39</v>
      </c>
      <c r="FB43" s="16" t="s">
        <v>38</v>
      </c>
      <c r="FC43" s="16" t="s">
        <v>37</v>
      </c>
      <c r="FD43" s="16" t="s">
        <v>36</v>
      </c>
      <c r="FF43" s="96" t="s">
        <v>154</v>
      </c>
      <c r="FG43" s="68" t="s">
        <v>95</v>
      </c>
      <c r="FH43" s="68" t="s">
        <v>385</v>
      </c>
      <c r="FI43" s="68" t="s">
        <v>384</v>
      </c>
      <c r="FJ43" s="68" t="s">
        <v>94</v>
      </c>
      <c r="FK43" s="68" t="s">
        <v>92</v>
      </c>
      <c r="FL43" s="68" t="s">
        <v>67</v>
      </c>
      <c r="FM43" s="68" t="s">
        <v>66</v>
      </c>
      <c r="FN43" s="68" t="s">
        <v>90</v>
      </c>
      <c r="FO43" s="68" t="s">
        <v>396</v>
      </c>
      <c r="FP43" s="67" t="s">
        <v>89</v>
      </c>
      <c r="FQ43" s="10"/>
      <c r="FR43" s="10"/>
      <c r="FS43" s="10"/>
      <c r="FT43" s="9"/>
    </row>
    <row r="44" spans="1:185" s="8" customFormat="1" x14ac:dyDescent="0.2">
      <c r="A44" s="8">
        <v>1</v>
      </c>
      <c r="B44" s="8" t="s">
        <v>57</v>
      </c>
      <c r="C44" s="16">
        <v>18</v>
      </c>
      <c r="D44" s="16">
        <v>14</v>
      </c>
      <c r="E44" s="16">
        <v>2</v>
      </c>
      <c r="F44" s="16">
        <v>2</v>
      </c>
      <c r="G44" s="16">
        <v>35</v>
      </c>
      <c r="H44" s="16">
        <v>11</v>
      </c>
      <c r="I44" s="15">
        <v>44</v>
      </c>
      <c r="J44" s="16">
        <f t="shared" ref="J44:J53" si="168">G44-H44</f>
        <v>24</v>
      </c>
      <c r="L44" s="79" t="s">
        <v>70</v>
      </c>
      <c r="M44" s="38"/>
      <c r="N44" s="37" t="s">
        <v>16</v>
      </c>
      <c r="O44" s="37" t="s">
        <v>79</v>
      </c>
      <c r="P44" s="37" t="s">
        <v>55</v>
      </c>
      <c r="Q44" s="37" t="s">
        <v>143</v>
      </c>
      <c r="R44" s="37" t="s">
        <v>28</v>
      </c>
      <c r="S44" s="37" t="s">
        <v>55</v>
      </c>
      <c r="T44" s="37" t="s">
        <v>21</v>
      </c>
      <c r="U44" s="37" t="s">
        <v>55</v>
      </c>
      <c r="V44" s="39" t="s">
        <v>161</v>
      </c>
      <c r="W44" s="13"/>
      <c r="X44" s="13"/>
      <c r="Y44" s="13"/>
      <c r="Z44" s="13"/>
      <c r="AA44" s="13"/>
      <c r="AB44" s="79" t="s">
        <v>70</v>
      </c>
      <c r="AC44" s="38"/>
      <c r="AD44" s="37" t="s">
        <v>133</v>
      </c>
      <c r="AE44" s="37" t="s">
        <v>357</v>
      </c>
      <c r="AF44" s="37" t="s">
        <v>118</v>
      </c>
      <c r="AG44" s="37" t="s">
        <v>138</v>
      </c>
      <c r="AH44" s="37" t="s">
        <v>260</v>
      </c>
      <c r="AI44" s="37" t="s">
        <v>119</v>
      </c>
      <c r="AJ44" s="37" t="s">
        <v>78</v>
      </c>
      <c r="AK44" s="37" t="s">
        <v>251</v>
      </c>
      <c r="AL44" s="39" t="s">
        <v>261</v>
      </c>
      <c r="AM44" s="13"/>
      <c r="AN44" s="13"/>
      <c r="AO44" s="13"/>
      <c r="AP44" s="13"/>
      <c r="AQ44" s="12"/>
      <c r="AR44" s="52"/>
      <c r="AS44" s="51">
        <f t="shared" ref="AS44:BA44" si="169">(IF(N44="","",(IF(MID(N44,2,1)="-",LEFT(N44,1),LEFT(N44,2)))+0))</f>
        <v>2</v>
      </c>
      <c r="AT44" s="51">
        <f t="shared" si="169"/>
        <v>0</v>
      </c>
      <c r="AU44" s="51">
        <f t="shared" si="169"/>
        <v>1</v>
      </c>
      <c r="AV44" s="51">
        <f t="shared" si="169"/>
        <v>3</v>
      </c>
      <c r="AW44" s="51">
        <f t="shared" si="169"/>
        <v>3</v>
      </c>
      <c r="AX44" s="51">
        <f t="shared" si="169"/>
        <v>1</v>
      </c>
      <c r="AY44" s="51">
        <f t="shared" si="169"/>
        <v>2</v>
      </c>
      <c r="AZ44" s="51">
        <f t="shared" si="169"/>
        <v>1</v>
      </c>
      <c r="BA44" s="50">
        <f t="shared" si="169"/>
        <v>0</v>
      </c>
      <c r="BP44" s="9"/>
      <c r="BQ44" s="52"/>
      <c r="BR44" s="51">
        <f t="shared" ref="BR44:BZ44" si="170">(IF(N44="","",IF(RIGHT(N44,2)="10",RIGHT(N44,2),RIGHT(N44,1))+0))</f>
        <v>1</v>
      </c>
      <c r="BS44" s="51">
        <f t="shared" si="170"/>
        <v>2</v>
      </c>
      <c r="BT44" s="51">
        <f t="shared" si="170"/>
        <v>1</v>
      </c>
      <c r="BU44" s="51">
        <f t="shared" si="170"/>
        <v>1</v>
      </c>
      <c r="BV44" s="51">
        <f t="shared" si="170"/>
        <v>0</v>
      </c>
      <c r="BW44" s="51">
        <f t="shared" si="170"/>
        <v>1</v>
      </c>
      <c r="BX44" s="51">
        <f t="shared" si="170"/>
        <v>2</v>
      </c>
      <c r="BY44" s="51">
        <f t="shared" si="170"/>
        <v>1</v>
      </c>
      <c r="BZ44" s="50">
        <f t="shared" si="170"/>
        <v>0</v>
      </c>
      <c r="CO44" s="9"/>
      <c r="CP44" s="52"/>
      <c r="CQ44" s="51" t="str">
        <f t="shared" ref="CQ44:CY44" si="171">(IF(N44="","",IF(AS44&gt;BR44,"H",IF(AS44&lt;BR44,"A","D"))))</f>
        <v>H</v>
      </c>
      <c r="CR44" s="51" t="str">
        <f t="shared" si="171"/>
        <v>A</v>
      </c>
      <c r="CS44" s="51" t="str">
        <f t="shared" si="171"/>
        <v>D</v>
      </c>
      <c r="CT44" s="51" t="str">
        <f t="shared" si="171"/>
        <v>H</v>
      </c>
      <c r="CU44" s="51" t="str">
        <f t="shared" si="171"/>
        <v>H</v>
      </c>
      <c r="CV44" s="51" t="str">
        <f t="shared" si="171"/>
        <v>D</v>
      </c>
      <c r="CW44" s="51" t="str">
        <f t="shared" si="171"/>
        <v>D</v>
      </c>
      <c r="CX44" s="51" t="str">
        <f t="shared" si="171"/>
        <v>D</v>
      </c>
      <c r="CY44" s="50" t="str">
        <f t="shared" si="171"/>
        <v>D</v>
      </c>
      <c r="DN44" s="9"/>
      <c r="DO44" s="17" t="str">
        <f t="shared" ref="DO44:DO53" si="172">L44</f>
        <v>Burgess Hill Town</v>
      </c>
      <c r="DP44" s="21">
        <f t="shared" ref="DP44:DP53" si="173">SUM(DW44:DY44)</f>
        <v>18</v>
      </c>
      <c r="DQ44" s="11">
        <f t="shared" ref="DQ44:DQ53" si="174">COUNTIF($CP44:$DM44,"H")</f>
        <v>3</v>
      </c>
      <c r="DR44" s="11">
        <f t="shared" ref="DR44:DR53" si="175">COUNTIF($CP44:$DM44,"D")</f>
        <v>5</v>
      </c>
      <c r="DS44" s="11">
        <f t="shared" ref="DS44:DS53" si="176">COUNTIF($CP44:$DM44,"A")</f>
        <v>1</v>
      </c>
      <c r="DT44" s="11">
        <f>COUNTIF(CP$44:CP$53,"A")</f>
        <v>2</v>
      </c>
      <c r="DU44" s="11">
        <f>COUNTIF(CP$44:CP$53,"D")</f>
        <v>2</v>
      </c>
      <c r="DV44" s="11">
        <f>COUNTIF(CP$44:CP$53,"H")</f>
        <v>5</v>
      </c>
      <c r="DW44" s="21">
        <f t="shared" ref="DW44:DW53" si="177">DQ44+DT44</f>
        <v>5</v>
      </c>
      <c r="DX44" s="21">
        <f t="shared" ref="DX44:DX53" si="178">DR44+DU44</f>
        <v>7</v>
      </c>
      <c r="DY44" s="21">
        <f t="shared" ref="DY44:DY53" si="179">DS44+DV44</f>
        <v>6</v>
      </c>
      <c r="DZ44" s="20">
        <f>SUM($AR44:$BO44)+SUM(BQ$44:BQ$53)</f>
        <v>19</v>
      </c>
      <c r="EA44" s="20">
        <f>SUM($BQ44:$CN44)+SUM(AR$44:AR$53)</f>
        <v>26</v>
      </c>
      <c r="EB44" s="21">
        <f t="shared" ref="EB44:EB53" si="180">(DW44*3)+DX44</f>
        <v>22</v>
      </c>
      <c r="EC44" s="20">
        <f t="shared" ref="EC44:EC53" si="181">DZ44-EA44</f>
        <v>-7</v>
      </c>
      <c r="ED44" s="9"/>
      <c r="EE44" s="11">
        <f t="shared" ref="EE44:EE53" si="182">VLOOKUP($DO44,$B$44:$J$53,2,0)</f>
        <v>18</v>
      </c>
      <c r="EF44" s="11">
        <f t="shared" ref="EF44:EF53" si="183">VLOOKUP($DO44,$B$44:$J$53,3,0)</f>
        <v>5</v>
      </c>
      <c r="EG44" s="11">
        <f t="shared" ref="EG44:EG53" si="184">VLOOKUP($DO44,$B$44:$J$53,4,0)</f>
        <v>7</v>
      </c>
      <c r="EH44" s="11">
        <f t="shared" ref="EH44:EH53" si="185">VLOOKUP($DO44,$B$44:$J$53,5,0)</f>
        <v>6</v>
      </c>
      <c r="EI44" s="11">
        <f t="shared" ref="EI44:EI53" si="186">VLOOKUP($DO44,$B$44:$J$53,6,0)</f>
        <v>19</v>
      </c>
      <c r="EJ44" s="11">
        <f t="shared" ref="EJ44:EJ53" si="187">VLOOKUP($DO44,$B$44:$J$53,7,0)</f>
        <v>26</v>
      </c>
      <c r="EK44" s="11">
        <f t="shared" ref="EK44:EK53" si="188">VLOOKUP($DO44,$B$44:$J$53,8,0)</f>
        <v>22</v>
      </c>
      <c r="EL44" s="11">
        <f t="shared" ref="EL44:EL53" si="189">VLOOKUP($DO44,$B$44:$J$53,9,0)</f>
        <v>-7</v>
      </c>
      <c r="EN44" s="8">
        <f t="shared" ref="EN44:EN53" si="190">IF(DP44=EE44,0,1)</f>
        <v>0</v>
      </c>
      <c r="EO44" s="8">
        <f t="shared" ref="EO44:EO53" si="191">IF(DW44=EF44,0,1)</f>
        <v>0</v>
      </c>
      <c r="EP44" s="8">
        <f t="shared" ref="EP44:EP53" si="192">IF(DX44=EG44,0,1)</f>
        <v>0</v>
      </c>
      <c r="EQ44" s="8">
        <f t="shared" ref="EQ44:EQ53" si="193">IF(DY44=EH44,0,1)</f>
        <v>0</v>
      </c>
      <c r="ER44" s="8">
        <f t="shared" ref="ER44:ER53" si="194">IF(DZ44=EI44,0,1)</f>
        <v>0</v>
      </c>
      <c r="ES44" s="8">
        <f t="shared" ref="ES44:ES53" si="195">IF(EA44=EJ44,0,1)</f>
        <v>0</v>
      </c>
      <c r="ET44" s="8">
        <f t="shared" ref="ET44:ET53" si="196">IF(EB44=EK44,0,1)</f>
        <v>0</v>
      </c>
      <c r="EU44" s="8">
        <f t="shared" ref="EU44:EU53" si="197">IF(EC44=EL44,0,1)</f>
        <v>0</v>
      </c>
      <c r="EW44" s="8" t="str">
        <f t="shared" ref="EW44:EW53" si="198">IF(SUM($EN44:$EU44)=0,"",DO44)</f>
        <v/>
      </c>
      <c r="EX44" s="8" t="str">
        <f t="shared" ref="EX44:EX53" si="199">IF(SUM($EN44:$EU44)=0,"",EE44-DP44)</f>
        <v/>
      </c>
      <c r="EY44" s="8" t="str">
        <f t="shared" ref="EY44:EY53" si="200">IF(SUM($EN44:$EU44)=0,"",EF44-DW44)</f>
        <v/>
      </c>
      <c r="EZ44" s="8" t="str">
        <f t="shared" ref="EZ44:EZ53" si="201">IF(SUM($EN44:$EU44)=0,"",EG44-DX44)</f>
        <v/>
      </c>
      <c r="FA44" s="8" t="str">
        <f t="shared" ref="FA44:FA53" si="202">IF(SUM($EN44:$EU44)=0,"",EH44-DY44)</f>
        <v/>
      </c>
      <c r="FB44" s="8" t="str">
        <f t="shared" ref="FB44:FB53" si="203">IF(SUM($EN44:$EU44)=0,"",EI44-DZ44)</f>
        <v/>
      </c>
      <c r="FC44" s="8" t="str">
        <f t="shared" ref="FC44:FC53" si="204">IF(SUM($EN44:$EU44)=0,"",EJ44-EA44)</f>
        <v/>
      </c>
      <c r="FD44" s="8" t="str">
        <f t="shared" ref="FD44:FD53" si="205">IF(SUM($EN44:$EU44)=0,"",EK44-EB44)</f>
        <v/>
      </c>
      <c r="FF44" s="78" t="s">
        <v>70</v>
      </c>
      <c r="FG44" s="65"/>
      <c r="FH44" s="64">
        <v>45</v>
      </c>
      <c r="FI44" s="64">
        <v>48</v>
      </c>
      <c r="FJ44" s="64">
        <v>64</v>
      </c>
      <c r="FK44" s="64">
        <v>72</v>
      </c>
      <c r="FL44" s="64">
        <v>54</v>
      </c>
      <c r="FM44" s="64">
        <v>46</v>
      </c>
      <c r="FN44" s="64">
        <v>46</v>
      </c>
      <c r="FO44" s="64">
        <v>51</v>
      </c>
      <c r="FP44" s="63">
        <v>56</v>
      </c>
      <c r="FQ44" s="10"/>
      <c r="FR44" s="10"/>
      <c r="FS44" s="10"/>
      <c r="FT44" s="9"/>
    </row>
    <row r="45" spans="1:185" s="8" customFormat="1" x14ac:dyDescent="0.2">
      <c r="A45" s="8">
        <v>2</v>
      </c>
      <c r="B45" s="8" t="s">
        <v>382</v>
      </c>
      <c r="C45" s="16">
        <v>18</v>
      </c>
      <c r="D45" s="16">
        <v>11</v>
      </c>
      <c r="E45" s="16">
        <v>2</v>
      </c>
      <c r="F45" s="16">
        <v>5</v>
      </c>
      <c r="G45" s="16">
        <v>40</v>
      </c>
      <c r="H45" s="16">
        <v>20</v>
      </c>
      <c r="I45" s="15">
        <v>35</v>
      </c>
      <c r="J45" s="16">
        <f t="shared" si="168"/>
        <v>20</v>
      </c>
      <c r="L45" s="79" t="s">
        <v>383</v>
      </c>
      <c r="M45" s="33" t="s">
        <v>161</v>
      </c>
      <c r="N45" s="28"/>
      <c r="O45" s="29" t="s">
        <v>55</v>
      </c>
      <c r="P45" s="29" t="s">
        <v>102</v>
      </c>
      <c r="Q45" s="29" t="s">
        <v>35</v>
      </c>
      <c r="R45" s="29" t="s">
        <v>120</v>
      </c>
      <c r="S45" s="29" t="s">
        <v>35</v>
      </c>
      <c r="T45" s="29" t="s">
        <v>102</v>
      </c>
      <c r="U45" s="29" t="s">
        <v>55</v>
      </c>
      <c r="V45" s="32" t="s">
        <v>55</v>
      </c>
      <c r="W45" s="13"/>
      <c r="X45" s="13"/>
      <c r="Y45" s="13"/>
      <c r="Z45" s="13"/>
      <c r="AA45" s="13"/>
      <c r="AB45" s="79" t="s">
        <v>383</v>
      </c>
      <c r="AC45" s="33" t="s">
        <v>158</v>
      </c>
      <c r="AD45" s="28"/>
      <c r="AE45" s="29" t="s">
        <v>419</v>
      </c>
      <c r="AF45" s="29" t="s">
        <v>418</v>
      </c>
      <c r="AG45" s="29" t="s">
        <v>107</v>
      </c>
      <c r="AH45" s="29" t="s">
        <v>317</v>
      </c>
      <c r="AI45" s="29" t="s">
        <v>337</v>
      </c>
      <c r="AJ45" s="29" t="s">
        <v>122</v>
      </c>
      <c r="AK45" s="29" t="s">
        <v>369</v>
      </c>
      <c r="AL45" s="32" t="s">
        <v>84</v>
      </c>
      <c r="AM45" s="13"/>
      <c r="AN45" s="13"/>
      <c r="AO45" s="13"/>
      <c r="AP45" s="13"/>
      <c r="AQ45" s="12"/>
      <c r="AR45" s="49">
        <f t="shared" ref="AR45:AR53" si="206">(IF(M45="","",(IF(MID(M45,2,1)="-",LEFT(M45,1),LEFT(M45,2)))+0))</f>
        <v>0</v>
      </c>
      <c r="AS45" s="47"/>
      <c r="AT45" s="48">
        <f t="shared" ref="AT45:BA45" si="207">(IF(O45="","",(IF(MID(O45,2,1)="-",LEFT(O45,1),LEFT(O45,2)))+0))</f>
        <v>1</v>
      </c>
      <c r="AU45" s="48">
        <f t="shared" si="207"/>
        <v>2</v>
      </c>
      <c r="AV45" s="48">
        <f t="shared" si="207"/>
        <v>1</v>
      </c>
      <c r="AW45" s="48">
        <f t="shared" si="207"/>
        <v>0</v>
      </c>
      <c r="AX45" s="48">
        <f t="shared" si="207"/>
        <v>1</v>
      </c>
      <c r="AY45" s="48">
        <f t="shared" si="207"/>
        <v>2</v>
      </c>
      <c r="AZ45" s="48">
        <f t="shared" si="207"/>
        <v>1</v>
      </c>
      <c r="BA45" s="46">
        <f t="shared" si="207"/>
        <v>1</v>
      </c>
      <c r="BP45" s="9"/>
      <c r="BQ45" s="49">
        <f t="shared" ref="BQ45:BQ53" si="208">(IF(M45="","",IF(RIGHT(M45,2)="10",RIGHT(M45,2),RIGHT(M45,1))+0))</f>
        <v>0</v>
      </c>
      <c r="BR45" s="47"/>
      <c r="BS45" s="48">
        <f t="shared" ref="BS45:BZ45" si="209">(IF(O45="","",IF(RIGHT(O45,2)="10",RIGHT(O45,2),RIGHT(O45,1))+0))</f>
        <v>1</v>
      </c>
      <c r="BT45" s="48">
        <f t="shared" si="209"/>
        <v>0</v>
      </c>
      <c r="BU45" s="48">
        <f t="shared" si="209"/>
        <v>2</v>
      </c>
      <c r="BV45" s="48">
        <f t="shared" si="209"/>
        <v>1</v>
      </c>
      <c r="BW45" s="48">
        <f t="shared" si="209"/>
        <v>2</v>
      </c>
      <c r="BX45" s="48">
        <f t="shared" si="209"/>
        <v>0</v>
      </c>
      <c r="BY45" s="48">
        <f t="shared" si="209"/>
        <v>1</v>
      </c>
      <c r="BZ45" s="46">
        <f t="shared" si="209"/>
        <v>1</v>
      </c>
      <c r="CO45" s="9"/>
      <c r="CP45" s="49" t="str">
        <f t="shared" ref="CP45:CP53" si="210">(IF(M45="","",IF(AR45&gt;BQ45,"H",IF(AR45&lt;BQ45,"A","D"))))</f>
        <v>D</v>
      </c>
      <c r="CQ45" s="47"/>
      <c r="CR45" s="48" t="str">
        <f t="shared" ref="CR45:CY45" si="211">(IF(O45="","",IF(AT45&gt;BS45,"H",IF(AT45&lt;BS45,"A","D"))))</f>
        <v>D</v>
      </c>
      <c r="CS45" s="48" t="str">
        <f t="shared" si="211"/>
        <v>H</v>
      </c>
      <c r="CT45" s="48" t="str">
        <f t="shared" si="211"/>
        <v>A</v>
      </c>
      <c r="CU45" s="48" t="str">
        <f t="shared" si="211"/>
        <v>A</v>
      </c>
      <c r="CV45" s="48" t="str">
        <f t="shared" si="211"/>
        <v>A</v>
      </c>
      <c r="CW45" s="48" t="str">
        <f t="shared" si="211"/>
        <v>H</v>
      </c>
      <c r="CX45" s="48" t="str">
        <f t="shared" si="211"/>
        <v>D</v>
      </c>
      <c r="CY45" s="46" t="str">
        <f t="shared" si="211"/>
        <v>D</v>
      </c>
      <c r="DN45" s="9"/>
      <c r="DO45" s="17" t="str">
        <f t="shared" si="172"/>
        <v>Chatham Town</v>
      </c>
      <c r="DP45" s="21">
        <f t="shared" si="173"/>
        <v>18</v>
      </c>
      <c r="DQ45" s="11">
        <f t="shared" si="174"/>
        <v>2</v>
      </c>
      <c r="DR45" s="11">
        <f t="shared" si="175"/>
        <v>4</v>
      </c>
      <c r="DS45" s="11">
        <f t="shared" si="176"/>
        <v>3</v>
      </c>
      <c r="DT45" s="11">
        <f>COUNTIF(CQ$44:CQ$53,"A")</f>
        <v>0</v>
      </c>
      <c r="DU45" s="11">
        <f>COUNTIF(CQ$44:CQ$53,"D")</f>
        <v>3</v>
      </c>
      <c r="DV45" s="11">
        <f>COUNTIF(CQ$44:CQ$53,"H")</f>
        <v>6</v>
      </c>
      <c r="DW45" s="21">
        <f t="shared" si="177"/>
        <v>2</v>
      </c>
      <c r="DX45" s="21">
        <f t="shared" si="178"/>
        <v>7</v>
      </c>
      <c r="DY45" s="21">
        <f t="shared" si="179"/>
        <v>9</v>
      </c>
      <c r="DZ45" s="20">
        <f>SUM($AR45:$BO45)+SUM(BR$44:BR$53)</f>
        <v>14</v>
      </c>
      <c r="EA45" s="20">
        <f>SUM($BQ45:$CN45)+SUM(AS$44:AS$53)</f>
        <v>25</v>
      </c>
      <c r="EB45" s="21">
        <f t="shared" si="180"/>
        <v>13</v>
      </c>
      <c r="EC45" s="20">
        <f t="shared" si="181"/>
        <v>-11</v>
      </c>
      <c r="ED45" s="9"/>
      <c r="EE45" s="11">
        <f t="shared" si="182"/>
        <v>18</v>
      </c>
      <c r="EF45" s="11">
        <f t="shared" si="183"/>
        <v>2</v>
      </c>
      <c r="EG45" s="11">
        <f t="shared" si="184"/>
        <v>7</v>
      </c>
      <c r="EH45" s="11">
        <f t="shared" si="185"/>
        <v>9</v>
      </c>
      <c r="EI45" s="11">
        <f t="shared" si="186"/>
        <v>14</v>
      </c>
      <c r="EJ45" s="11">
        <f t="shared" si="187"/>
        <v>25</v>
      </c>
      <c r="EK45" s="11">
        <f t="shared" si="188"/>
        <v>13</v>
      </c>
      <c r="EL45" s="11">
        <f t="shared" si="189"/>
        <v>-11</v>
      </c>
      <c r="EN45" s="8">
        <f t="shared" si="190"/>
        <v>0</v>
      </c>
      <c r="EO45" s="8">
        <f t="shared" si="191"/>
        <v>0</v>
      </c>
      <c r="EP45" s="8">
        <f t="shared" si="192"/>
        <v>0</v>
      </c>
      <c r="EQ45" s="8">
        <f t="shared" si="193"/>
        <v>0</v>
      </c>
      <c r="ER45" s="8">
        <f t="shared" si="194"/>
        <v>0</v>
      </c>
      <c r="ES45" s="8">
        <f t="shared" si="195"/>
        <v>0</v>
      </c>
      <c r="ET45" s="8">
        <f t="shared" si="196"/>
        <v>0</v>
      </c>
      <c r="EU45" s="8">
        <f t="shared" si="197"/>
        <v>0</v>
      </c>
      <c r="EW45" s="8" t="str">
        <f t="shared" si="198"/>
        <v/>
      </c>
      <c r="EX45" s="8" t="str">
        <f t="shared" si="199"/>
        <v/>
      </c>
      <c r="EY45" s="8" t="str">
        <f t="shared" si="200"/>
        <v/>
      </c>
      <c r="EZ45" s="8" t="str">
        <f t="shared" si="201"/>
        <v/>
      </c>
      <c r="FA45" s="8" t="str">
        <f t="shared" si="202"/>
        <v/>
      </c>
      <c r="FB45" s="8" t="str">
        <f t="shared" si="203"/>
        <v/>
      </c>
      <c r="FC45" s="8" t="str">
        <f t="shared" si="204"/>
        <v/>
      </c>
      <c r="FD45" s="8" t="str">
        <f t="shared" si="205"/>
        <v/>
      </c>
      <c r="FF45" s="78" t="s">
        <v>383</v>
      </c>
      <c r="FG45" s="61">
        <v>15</v>
      </c>
      <c r="FH45" s="59"/>
      <c r="FI45" s="60">
        <v>30</v>
      </c>
      <c r="FJ45" s="60">
        <v>45</v>
      </c>
      <c r="FK45" s="60">
        <v>50</v>
      </c>
      <c r="FL45" s="60">
        <v>46</v>
      </c>
      <c r="FM45" s="60">
        <v>11</v>
      </c>
      <c r="FN45" s="60">
        <v>15</v>
      </c>
      <c r="FO45" s="60">
        <v>37</v>
      </c>
      <c r="FP45" s="58">
        <v>11</v>
      </c>
      <c r="FQ45" s="10"/>
      <c r="FR45" s="10"/>
      <c r="FS45" s="10"/>
      <c r="FT45" s="9"/>
    </row>
    <row r="46" spans="1:185" s="8" customFormat="1" x14ac:dyDescent="0.2">
      <c r="A46" s="8">
        <v>3</v>
      </c>
      <c r="B46" s="8" t="s">
        <v>80</v>
      </c>
      <c r="C46" s="16">
        <v>18</v>
      </c>
      <c r="D46" s="16">
        <v>10</v>
      </c>
      <c r="E46" s="16">
        <v>2</v>
      </c>
      <c r="F46" s="16">
        <v>6</v>
      </c>
      <c r="G46" s="16">
        <v>38</v>
      </c>
      <c r="H46" s="16">
        <v>30</v>
      </c>
      <c r="I46" s="15">
        <v>32</v>
      </c>
      <c r="J46" s="16">
        <f t="shared" si="168"/>
        <v>8</v>
      </c>
      <c r="L46" s="79" t="s">
        <v>382</v>
      </c>
      <c r="M46" s="33" t="s">
        <v>33</v>
      </c>
      <c r="N46" s="29" t="s">
        <v>161</v>
      </c>
      <c r="O46" s="28"/>
      <c r="P46" s="29" t="s">
        <v>143</v>
      </c>
      <c r="Q46" s="29" t="s">
        <v>195</v>
      </c>
      <c r="R46" s="29" t="s">
        <v>135</v>
      </c>
      <c r="S46" s="29" t="s">
        <v>102</v>
      </c>
      <c r="T46" s="29" t="s">
        <v>143</v>
      </c>
      <c r="U46" s="29" t="s">
        <v>102</v>
      </c>
      <c r="V46" s="32" t="s">
        <v>16</v>
      </c>
      <c r="W46" s="13"/>
      <c r="X46" s="13"/>
      <c r="Y46" s="13"/>
      <c r="Z46" s="13"/>
      <c r="AA46" s="13"/>
      <c r="AB46" s="79" t="s">
        <v>382</v>
      </c>
      <c r="AC46" s="33" t="s">
        <v>202</v>
      </c>
      <c r="AD46" s="29" t="s">
        <v>136</v>
      </c>
      <c r="AE46" s="28"/>
      <c r="AF46" s="29" t="s">
        <v>275</v>
      </c>
      <c r="AG46" s="29" t="s">
        <v>158</v>
      </c>
      <c r="AH46" s="29" t="s">
        <v>381</v>
      </c>
      <c r="AI46" s="29" t="s">
        <v>203</v>
      </c>
      <c r="AJ46" s="29" t="s">
        <v>137</v>
      </c>
      <c r="AK46" s="29" t="s">
        <v>279</v>
      </c>
      <c r="AL46" s="32" t="s">
        <v>263</v>
      </c>
      <c r="AM46" s="13"/>
      <c r="AN46" s="13"/>
      <c r="AO46" s="13"/>
      <c r="AP46" s="13"/>
      <c r="AQ46" s="12"/>
      <c r="AR46" s="49">
        <f t="shared" si="206"/>
        <v>6</v>
      </c>
      <c r="AS46" s="48">
        <f t="shared" ref="AS46:AS53" si="212">(IF(N46="","",(IF(MID(N46,2,1)="-",LEFT(N46,1),LEFT(N46,2)))+0))</f>
        <v>0</v>
      </c>
      <c r="AT46" s="47"/>
      <c r="AU46" s="48">
        <f t="shared" ref="AU46:BA46" si="213">(IF(P46="","",(IF(MID(P46,2,1)="-",LEFT(P46,1),LEFT(P46,2)))+0))</f>
        <v>3</v>
      </c>
      <c r="AV46" s="48">
        <f t="shared" si="213"/>
        <v>2</v>
      </c>
      <c r="AW46" s="48">
        <f t="shared" si="213"/>
        <v>1</v>
      </c>
      <c r="AX46" s="48">
        <f t="shared" si="213"/>
        <v>2</v>
      </c>
      <c r="AY46" s="48">
        <f t="shared" si="213"/>
        <v>3</v>
      </c>
      <c r="AZ46" s="48">
        <f t="shared" si="213"/>
        <v>2</v>
      </c>
      <c r="BA46" s="46">
        <f t="shared" si="213"/>
        <v>2</v>
      </c>
      <c r="BP46" s="9"/>
      <c r="BQ46" s="49">
        <f t="shared" si="208"/>
        <v>0</v>
      </c>
      <c r="BR46" s="48">
        <f t="shared" ref="BR46:BR53" si="214">(IF(N46="","",IF(RIGHT(N46,2)="10",RIGHT(N46,2),RIGHT(N46,1))+0))</f>
        <v>0</v>
      </c>
      <c r="BS46" s="47"/>
      <c r="BT46" s="48">
        <f t="shared" ref="BT46:BZ46" si="215">(IF(P46="","",IF(RIGHT(P46,2)="10",RIGHT(P46,2),RIGHT(P46,1))+0))</f>
        <v>1</v>
      </c>
      <c r="BU46" s="48">
        <f t="shared" si="215"/>
        <v>5</v>
      </c>
      <c r="BV46" s="48">
        <f t="shared" si="215"/>
        <v>3</v>
      </c>
      <c r="BW46" s="48">
        <f t="shared" si="215"/>
        <v>0</v>
      </c>
      <c r="BX46" s="48">
        <f t="shared" si="215"/>
        <v>1</v>
      </c>
      <c r="BY46" s="48">
        <f t="shared" si="215"/>
        <v>0</v>
      </c>
      <c r="BZ46" s="46">
        <f t="shared" si="215"/>
        <v>1</v>
      </c>
      <c r="CO46" s="9"/>
      <c r="CP46" s="49" t="str">
        <f t="shared" si="210"/>
        <v>H</v>
      </c>
      <c r="CQ46" s="48" t="str">
        <f t="shared" ref="CQ46:CQ53" si="216">(IF(N46="","",IF(AS46&gt;BR46,"H",IF(AS46&lt;BR46,"A","D"))))</f>
        <v>D</v>
      </c>
      <c r="CR46" s="47"/>
      <c r="CS46" s="48" t="str">
        <f t="shared" ref="CS46:CY46" si="217">(IF(P46="","",IF(AU46&gt;BT46,"H",IF(AU46&lt;BT46,"A","D"))))</f>
        <v>H</v>
      </c>
      <c r="CT46" s="48" t="str">
        <f t="shared" si="217"/>
        <v>A</v>
      </c>
      <c r="CU46" s="48" t="str">
        <f t="shared" si="217"/>
        <v>A</v>
      </c>
      <c r="CV46" s="48" t="str">
        <f t="shared" si="217"/>
        <v>H</v>
      </c>
      <c r="CW46" s="48" t="str">
        <f t="shared" si="217"/>
        <v>H</v>
      </c>
      <c r="CX46" s="48" t="str">
        <f t="shared" si="217"/>
        <v>H</v>
      </c>
      <c r="CY46" s="46" t="str">
        <f t="shared" si="217"/>
        <v>H</v>
      </c>
      <c r="DN46" s="9"/>
      <c r="DO46" s="17" t="str">
        <f t="shared" si="172"/>
        <v>Faversham Town</v>
      </c>
      <c r="DP46" s="21">
        <f t="shared" si="173"/>
        <v>18</v>
      </c>
      <c r="DQ46" s="11">
        <f t="shared" si="174"/>
        <v>6</v>
      </c>
      <c r="DR46" s="11">
        <f t="shared" si="175"/>
        <v>1</v>
      </c>
      <c r="DS46" s="11">
        <f t="shared" si="176"/>
        <v>2</v>
      </c>
      <c r="DT46" s="11">
        <f>COUNTIF(CR$44:CR$53,"A")</f>
        <v>5</v>
      </c>
      <c r="DU46" s="11">
        <f>COUNTIF(CR$44:CR$53,"D")</f>
        <v>1</v>
      </c>
      <c r="DV46" s="11">
        <f>COUNTIF(CR$44:CR$53,"H")</f>
        <v>3</v>
      </c>
      <c r="DW46" s="21">
        <f t="shared" si="177"/>
        <v>11</v>
      </c>
      <c r="DX46" s="21">
        <f t="shared" si="178"/>
        <v>2</v>
      </c>
      <c r="DY46" s="21">
        <f t="shared" si="179"/>
        <v>5</v>
      </c>
      <c r="DZ46" s="20">
        <f>SUM($AR46:$BO46)+SUM(BS$44:BS$53)</f>
        <v>40</v>
      </c>
      <c r="EA46" s="20">
        <f>SUM($BQ46:$CN46)+SUM(AT$44:AT$53)</f>
        <v>20</v>
      </c>
      <c r="EB46" s="21">
        <f t="shared" si="180"/>
        <v>35</v>
      </c>
      <c r="EC46" s="20">
        <f t="shared" si="181"/>
        <v>20</v>
      </c>
      <c r="ED46" s="9"/>
      <c r="EE46" s="11">
        <f t="shared" si="182"/>
        <v>18</v>
      </c>
      <c r="EF46" s="11">
        <f t="shared" si="183"/>
        <v>11</v>
      </c>
      <c r="EG46" s="11">
        <f t="shared" si="184"/>
        <v>2</v>
      </c>
      <c r="EH46" s="11">
        <f t="shared" si="185"/>
        <v>5</v>
      </c>
      <c r="EI46" s="11">
        <f t="shared" si="186"/>
        <v>40</v>
      </c>
      <c r="EJ46" s="11">
        <f t="shared" si="187"/>
        <v>20</v>
      </c>
      <c r="EK46" s="11">
        <f t="shared" si="188"/>
        <v>35</v>
      </c>
      <c r="EL46" s="11">
        <f t="shared" si="189"/>
        <v>20</v>
      </c>
      <c r="EN46" s="8">
        <f t="shared" si="190"/>
        <v>0</v>
      </c>
      <c r="EO46" s="8">
        <f t="shared" si="191"/>
        <v>0</v>
      </c>
      <c r="EP46" s="8">
        <f t="shared" si="192"/>
        <v>0</v>
      </c>
      <c r="EQ46" s="8">
        <f t="shared" si="193"/>
        <v>0</v>
      </c>
      <c r="ER46" s="8">
        <f t="shared" si="194"/>
        <v>0</v>
      </c>
      <c r="ES46" s="8">
        <f t="shared" si="195"/>
        <v>0</v>
      </c>
      <c r="ET46" s="8">
        <f t="shared" si="196"/>
        <v>0</v>
      </c>
      <c r="EU46" s="8">
        <f t="shared" si="197"/>
        <v>0</v>
      </c>
      <c r="EW46" s="8" t="str">
        <f t="shared" si="198"/>
        <v/>
      </c>
      <c r="EX46" s="8" t="str">
        <f t="shared" si="199"/>
        <v/>
      </c>
      <c r="EY46" s="8" t="str">
        <f t="shared" si="200"/>
        <v/>
      </c>
      <c r="EZ46" s="8" t="str">
        <f t="shared" si="201"/>
        <v/>
      </c>
      <c r="FA46" s="8" t="str">
        <f t="shared" si="202"/>
        <v/>
      </c>
      <c r="FB46" s="8" t="str">
        <f t="shared" si="203"/>
        <v/>
      </c>
      <c r="FC46" s="8" t="str">
        <f t="shared" si="204"/>
        <v/>
      </c>
      <c r="FD46" s="8" t="str">
        <f t="shared" si="205"/>
        <v/>
      </c>
      <c r="FF46" s="78" t="s">
        <v>382</v>
      </c>
      <c r="FG46" s="61">
        <v>25</v>
      </c>
      <c r="FH46" s="60">
        <v>35</v>
      </c>
      <c r="FI46" s="59"/>
      <c r="FJ46" s="60">
        <v>33</v>
      </c>
      <c r="FK46" s="60">
        <v>23</v>
      </c>
      <c r="FL46" s="60">
        <v>49</v>
      </c>
      <c r="FM46" s="60">
        <v>25</v>
      </c>
      <c r="FN46" s="60">
        <v>25</v>
      </c>
      <c r="FO46" s="60">
        <v>31</v>
      </c>
      <c r="FP46" s="58">
        <v>22</v>
      </c>
      <c r="FQ46" s="10"/>
      <c r="FR46" s="10"/>
      <c r="FS46" s="10"/>
      <c r="FT46" s="9"/>
    </row>
    <row r="47" spans="1:185" s="8" customFormat="1" x14ac:dyDescent="0.2">
      <c r="A47" s="8">
        <v>4</v>
      </c>
      <c r="B47" s="8" t="s">
        <v>69</v>
      </c>
      <c r="C47" s="16">
        <v>18</v>
      </c>
      <c r="D47" s="16">
        <v>8</v>
      </c>
      <c r="E47" s="16">
        <v>4</v>
      </c>
      <c r="F47" s="16">
        <v>6</v>
      </c>
      <c r="G47" s="16">
        <v>28</v>
      </c>
      <c r="H47" s="16">
        <v>22</v>
      </c>
      <c r="I47" s="15">
        <v>28</v>
      </c>
      <c r="J47" s="16">
        <f t="shared" si="168"/>
        <v>6</v>
      </c>
      <c r="L47" s="79" t="s">
        <v>76</v>
      </c>
      <c r="M47" s="33" t="s">
        <v>135</v>
      </c>
      <c r="N47" s="29" t="s">
        <v>55</v>
      </c>
      <c r="O47" s="29" t="s">
        <v>99</v>
      </c>
      <c r="P47" s="28"/>
      <c r="Q47" s="29" t="s">
        <v>79</v>
      </c>
      <c r="R47" s="29" t="s">
        <v>106</v>
      </c>
      <c r="S47" s="29" t="s">
        <v>102</v>
      </c>
      <c r="T47" s="29" t="s">
        <v>210</v>
      </c>
      <c r="U47" s="29" t="s">
        <v>135</v>
      </c>
      <c r="V47" s="32" t="s">
        <v>16</v>
      </c>
      <c r="W47" s="13"/>
      <c r="X47" s="13"/>
      <c r="Y47" s="13"/>
      <c r="Z47" s="13"/>
      <c r="AA47" s="13"/>
      <c r="AB47" s="79" t="s">
        <v>76</v>
      </c>
      <c r="AC47" s="33" t="s">
        <v>338</v>
      </c>
      <c r="AD47" s="29" t="s">
        <v>203</v>
      </c>
      <c r="AE47" s="29" t="s">
        <v>369</v>
      </c>
      <c r="AF47" s="28"/>
      <c r="AG47" s="29" t="s">
        <v>329</v>
      </c>
      <c r="AH47" s="29" t="s">
        <v>319</v>
      </c>
      <c r="AI47" s="29" t="s">
        <v>313</v>
      </c>
      <c r="AJ47" s="29" t="s">
        <v>343</v>
      </c>
      <c r="AK47" s="29" t="s">
        <v>330</v>
      </c>
      <c r="AL47" s="32" t="s">
        <v>331</v>
      </c>
      <c r="AM47" s="13"/>
      <c r="AN47" s="13"/>
      <c r="AO47" s="13"/>
      <c r="AP47" s="13"/>
      <c r="AQ47" s="12"/>
      <c r="AR47" s="49">
        <f t="shared" si="206"/>
        <v>1</v>
      </c>
      <c r="AS47" s="48">
        <f t="shared" si="212"/>
        <v>1</v>
      </c>
      <c r="AT47" s="48">
        <f t="shared" ref="AT47:AT53" si="218">(IF(O47="","",(IF(MID(O47,2,1)="-",LEFT(O47,1),LEFT(O47,2)))+0))</f>
        <v>1</v>
      </c>
      <c r="AU47" s="47"/>
      <c r="AV47" s="48">
        <f t="shared" ref="AV47:BA47" si="219">(IF(Q47="","",(IF(MID(Q47,2,1)="-",LEFT(Q47,1),LEFT(Q47,2)))+0))</f>
        <v>0</v>
      </c>
      <c r="AW47" s="48">
        <f t="shared" si="219"/>
        <v>0</v>
      </c>
      <c r="AX47" s="48">
        <f t="shared" si="219"/>
        <v>2</v>
      </c>
      <c r="AY47" s="48">
        <f t="shared" si="219"/>
        <v>0</v>
      </c>
      <c r="AZ47" s="48">
        <f t="shared" si="219"/>
        <v>1</v>
      </c>
      <c r="BA47" s="46">
        <f t="shared" si="219"/>
        <v>2</v>
      </c>
      <c r="BP47" s="9"/>
      <c r="BQ47" s="49">
        <f t="shared" si="208"/>
        <v>3</v>
      </c>
      <c r="BR47" s="48">
        <f t="shared" si="214"/>
        <v>1</v>
      </c>
      <c r="BS47" s="48">
        <f t="shared" ref="BS47:BS53" si="220">(IF(O47="","",IF(RIGHT(O47,2)="10",RIGHT(O47,2),RIGHT(O47,1))+0))</f>
        <v>5</v>
      </c>
      <c r="BT47" s="47"/>
      <c r="BU47" s="48">
        <f t="shared" ref="BU47:BZ47" si="221">(IF(Q47="","",IF(RIGHT(Q47,2)="10",RIGHT(Q47,2),RIGHT(Q47,1))+0))</f>
        <v>2</v>
      </c>
      <c r="BV47" s="48">
        <f t="shared" si="221"/>
        <v>3</v>
      </c>
      <c r="BW47" s="48">
        <f t="shared" si="221"/>
        <v>0</v>
      </c>
      <c r="BX47" s="48">
        <f t="shared" si="221"/>
        <v>7</v>
      </c>
      <c r="BY47" s="48">
        <f t="shared" si="221"/>
        <v>3</v>
      </c>
      <c r="BZ47" s="46">
        <f t="shared" si="221"/>
        <v>1</v>
      </c>
      <c r="CO47" s="9"/>
      <c r="CP47" s="49" t="str">
        <f t="shared" si="210"/>
        <v>A</v>
      </c>
      <c r="CQ47" s="48" t="str">
        <f t="shared" si="216"/>
        <v>D</v>
      </c>
      <c r="CR47" s="48" t="str">
        <f t="shared" ref="CR47:CR53" si="222">(IF(O47="","",IF(AT47&gt;BS47,"H",IF(AT47&lt;BS47,"A","D"))))</f>
        <v>A</v>
      </c>
      <c r="CS47" s="47"/>
      <c r="CT47" s="48" t="str">
        <f t="shared" ref="CT47:CY47" si="223">(IF(Q47="","",IF(AV47&gt;BU47,"H",IF(AV47&lt;BU47,"A","D"))))</f>
        <v>A</v>
      </c>
      <c r="CU47" s="48" t="str">
        <f t="shared" si="223"/>
        <v>A</v>
      </c>
      <c r="CV47" s="48" t="str">
        <f t="shared" si="223"/>
        <v>H</v>
      </c>
      <c r="CW47" s="48" t="str">
        <f t="shared" si="223"/>
        <v>A</v>
      </c>
      <c r="CX47" s="48" t="str">
        <f t="shared" si="223"/>
        <v>A</v>
      </c>
      <c r="CY47" s="46" t="str">
        <f t="shared" si="223"/>
        <v>H</v>
      </c>
      <c r="DN47" s="9"/>
      <c r="DO47" s="17" t="str">
        <f t="shared" si="172"/>
        <v>Hastings United</v>
      </c>
      <c r="DP47" s="21">
        <f t="shared" si="173"/>
        <v>18</v>
      </c>
      <c r="DQ47" s="11">
        <f t="shared" si="174"/>
        <v>2</v>
      </c>
      <c r="DR47" s="11">
        <f t="shared" si="175"/>
        <v>1</v>
      </c>
      <c r="DS47" s="11">
        <f t="shared" si="176"/>
        <v>6</v>
      </c>
      <c r="DT47" s="11">
        <f>COUNTIF(CS$44:CS$53,"A")</f>
        <v>1</v>
      </c>
      <c r="DU47" s="11">
        <f>COUNTIF(CS$44:CS$53,"D")</f>
        <v>2</v>
      </c>
      <c r="DV47" s="11">
        <f>COUNTIF(CS$44:CS$53,"H")</f>
        <v>6</v>
      </c>
      <c r="DW47" s="21">
        <f t="shared" si="177"/>
        <v>3</v>
      </c>
      <c r="DX47" s="21">
        <f t="shared" si="178"/>
        <v>3</v>
      </c>
      <c r="DY47" s="21">
        <f t="shared" si="179"/>
        <v>12</v>
      </c>
      <c r="DZ47" s="20">
        <f>SUM($AR47:$BO47)+SUM(BT$44:BT$53)</f>
        <v>18</v>
      </c>
      <c r="EA47" s="20">
        <f>SUM($BQ47:$CN47)+SUM(AU$44:AU$53)</f>
        <v>52</v>
      </c>
      <c r="EB47" s="21">
        <f t="shared" si="180"/>
        <v>12</v>
      </c>
      <c r="EC47" s="20">
        <f t="shared" si="181"/>
        <v>-34</v>
      </c>
      <c r="ED47" s="9"/>
      <c r="EE47" s="11">
        <f t="shared" si="182"/>
        <v>18</v>
      </c>
      <c r="EF47" s="11">
        <f t="shared" si="183"/>
        <v>3</v>
      </c>
      <c r="EG47" s="11">
        <f t="shared" si="184"/>
        <v>3</v>
      </c>
      <c r="EH47" s="11">
        <f t="shared" si="185"/>
        <v>12</v>
      </c>
      <c r="EI47" s="11">
        <f t="shared" si="186"/>
        <v>18</v>
      </c>
      <c r="EJ47" s="11">
        <f t="shared" si="187"/>
        <v>52</v>
      </c>
      <c r="EK47" s="11">
        <f t="shared" si="188"/>
        <v>12</v>
      </c>
      <c r="EL47" s="11">
        <f t="shared" si="189"/>
        <v>-34</v>
      </c>
      <c r="EN47" s="8">
        <f t="shared" si="190"/>
        <v>0</v>
      </c>
      <c r="EO47" s="8">
        <f t="shared" si="191"/>
        <v>0</v>
      </c>
      <c r="EP47" s="8">
        <f t="shared" si="192"/>
        <v>0</v>
      </c>
      <c r="EQ47" s="8">
        <f t="shared" si="193"/>
        <v>0</v>
      </c>
      <c r="ER47" s="8">
        <f t="shared" si="194"/>
        <v>0</v>
      </c>
      <c r="ES47" s="8">
        <f t="shared" si="195"/>
        <v>0</v>
      </c>
      <c r="ET47" s="8">
        <f t="shared" si="196"/>
        <v>0</v>
      </c>
      <c r="EU47" s="8">
        <f t="shared" si="197"/>
        <v>0</v>
      </c>
      <c r="EW47" s="8" t="str">
        <f t="shared" si="198"/>
        <v/>
      </c>
      <c r="EX47" s="8" t="str">
        <f t="shared" si="199"/>
        <v/>
      </c>
      <c r="EY47" s="8" t="str">
        <f t="shared" si="200"/>
        <v/>
      </c>
      <c r="EZ47" s="8" t="str">
        <f t="shared" si="201"/>
        <v/>
      </c>
      <c r="FA47" s="8" t="str">
        <f t="shared" si="202"/>
        <v/>
      </c>
      <c r="FB47" s="8" t="str">
        <f t="shared" si="203"/>
        <v/>
      </c>
      <c r="FC47" s="8" t="str">
        <f t="shared" si="204"/>
        <v/>
      </c>
      <c r="FD47" s="8" t="str">
        <f t="shared" si="205"/>
        <v/>
      </c>
      <c r="FF47" s="78" t="s">
        <v>76</v>
      </c>
      <c r="FG47" s="61">
        <v>47</v>
      </c>
      <c r="FH47" s="60">
        <v>32</v>
      </c>
      <c r="FI47" s="60">
        <v>54</v>
      </c>
      <c r="FJ47" s="59"/>
      <c r="FK47" s="60">
        <v>110</v>
      </c>
      <c r="FL47" s="60">
        <v>42</v>
      </c>
      <c r="FM47" s="60">
        <v>28</v>
      </c>
      <c r="FN47" s="60">
        <v>29</v>
      </c>
      <c r="FO47" s="60">
        <v>28</v>
      </c>
      <c r="FP47" s="58">
        <v>21</v>
      </c>
      <c r="FQ47" s="10"/>
      <c r="FR47" s="10"/>
      <c r="FS47" s="10"/>
      <c r="FT47" s="9"/>
    </row>
    <row r="48" spans="1:185" s="8" customFormat="1" x14ac:dyDescent="0.2">
      <c r="A48" s="8">
        <v>5</v>
      </c>
      <c r="B48" s="8" t="s">
        <v>73</v>
      </c>
      <c r="C48" s="16">
        <v>18</v>
      </c>
      <c r="D48" s="16">
        <v>7</v>
      </c>
      <c r="E48" s="16">
        <v>4</v>
      </c>
      <c r="F48" s="16">
        <v>7</v>
      </c>
      <c r="G48" s="16">
        <v>39</v>
      </c>
      <c r="H48" s="16">
        <v>34</v>
      </c>
      <c r="I48" s="15">
        <v>25</v>
      </c>
      <c r="J48" s="16">
        <f t="shared" si="168"/>
        <v>5</v>
      </c>
      <c r="L48" s="79" t="s">
        <v>80</v>
      </c>
      <c r="M48" s="33" t="s">
        <v>55</v>
      </c>
      <c r="N48" s="29" t="s">
        <v>62</v>
      </c>
      <c r="O48" s="29" t="s">
        <v>106</v>
      </c>
      <c r="P48" s="29" t="s">
        <v>21</v>
      </c>
      <c r="Q48" s="28"/>
      <c r="R48" s="29" t="s">
        <v>120</v>
      </c>
      <c r="S48" s="29" t="s">
        <v>102</v>
      </c>
      <c r="T48" s="29" t="s">
        <v>143</v>
      </c>
      <c r="U48" s="29" t="s">
        <v>52</v>
      </c>
      <c r="V48" s="32" t="s">
        <v>98</v>
      </c>
      <c r="W48" s="13"/>
      <c r="X48" s="13"/>
      <c r="Y48" s="13"/>
      <c r="Z48" s="13"/>
      <c r="AA48" s="13"/>
      <c r="AB48" s="79" t="s">
        <v>80</v>
      </c>
      <c r="AC48" s="33" t="s">
        <v>215</v>
      </c>
      <c r="AD48" s="29" t="s">
        <v>184</v>
      </c>
      <c r="AE48" s="29" t="s">
        <v>140</v>
      </c>
      <c r="AF48" s="29" t="s">
        <v>82</v>
      </c>
      <c r="AG48" s="28"/>
      <c r="AH48" s="29" t="s">
        <v>247</v>
      </c>
      <c r="AI48" s="29" t="s">
        <v>14</v>
      </c>
      <c r="AJ48" s="29" t="s">
        <v>171</v>
      </c>
      <c r="AK48" s="29" t="s">
        <v>208</v>
      </c>
      <c r="AL48" s="32" t="s">
        <v>78</v>
      </c>
      <c r="AM48" s="13"/>
      <c r="AN48" s="13"/>
      <c r="AO48" s="13"/>
      <c r="AP48" s="13"/>
      <c r="AQ48" s="12"/>
      <c r="AR48" s="49">
        <f t="shared" si="206"/>
        <v>1</v>
      </c>
      <c r="AS48" s="48">
        <f t="shared" si="212"/>
        <v>4</v>
      </c>
      <c r="AT48" s="48">
        <f t="shared" si="218"/>
        <v>0</v>
      </c>
      <c r="AU48" s="48">
        <f t="shared" ref="AU48:AU53" si="224">(IF(P48="","",(IF(MID(P48,2,1)="-",LEFT(P48,1),LEFT(P48,2)))+0))</f>
        <v>2</v>
      </c>
      <c r="AV48" s="47"/>
      <c r="AW48" s="48">
        <f>(IF(R48="","",(IF(MID(R48,2,1)="-",LEFT(R48,1),LEFT(R48,2)))+0))</f>
        <v>0</v>
      </c>
      <c r="AX48" s="48">
        <f>(IF(S48="","",(IF(MID(S48,2,1)="-",LEFT(S48,1),LEFT(S48,2)))+0))</f>
        <v>2</v>
      </c>
      <c r="AY48" s="48">
        <f>(IF(T48="","",(IF(MID(T48,2,1)="-",LEFT(T48,1),LEFT(T48,2)))+0))</f>
        <v>3</v>
      </c>
      <c r="AZ48" s="48">
        <f>(IF(U48="","",(IF(MID(U48,2,1)="-",LEFT(U48,1),LEFT(U48,2)))+0))</f>
        <v>3</v>
      </c>
      <c r="BA48" s="46">
        <f>(IF(V48="","",(IF(MID(V48,2,1)="-",LEFT(V48,1),LEFT(V48,2)))+0))</f>
        <v>1</v>
      </c>
      <c r="BP48" s="9"/>
      <c r="BQ48" s="49">
        <f t="shared" si="208"/>
        <v>1</v>
      </c>
      <c r="BR48" s="48">
        <f t="shared" si="214"/>
        <v>1</v>
      </c>
      <c r="BS48" s="48">
        <f t="shared" si="220"/>
        <v>3</v>
      </c>
      <c r="BT48" s="48">
        <f t="shared" ref="BT48:BT53" si="225">(IF(P48="","",IF(RIGHT(P48,2)="10",RIGHT(P48,2),RIGHT(P48,1))+0))</f>
        <v>2</v>
      </c>
      <c r="BU48" s="47"/>
      <c r="BV48" s="48">
        <f>(IF(R48="","",IF(RIGHT(R48,2)="10",RIGHT(R48,2),RIGHT(R48,1))+0))</f>
        <v>1</v>
      </c>
      <c r="BW48" s="48">
        <f>(IF(S48="","",IF(RIGHT(S48,2)="10",RIGHT(S48,2),RIGHT(S48,1))+0))</f>
        <v>0</v>
      </c>
      <c r="BX48" s="48">
        <f>(IF(T48="","",IF(RIGHT(T48,2)="10",RIGHT(T48,2),RIGHT(T48,1))+0))</f>
        <v>1</v>
      </c>
      <c r="BY48" s="48">
        <f>(IF(U48="","",IF(RIGHT(U48,2)="10",RIGHT(U48,2),RIGHT(U48,1))+0))</f>
        <v>2</v>
      </c>
      <c r="BZ48" s="46">
        <f>(IF(V48="","",IF(RIGHT(V48,2)="10",RIGHT(V48,2),RIGHT(V48,1))+0))</f>
        <v>0</v>
      </c>
      <c r="CO48" s="9"/>
      <c r="CP48" s="49" t="str">
        <f t="shared" si="210"/>
        <v>D</v>
      </c>
      <c r="CQ48" s="48" t="str">
        <f t="shared" si="216"/>
        <v>H</v>
      </c>
      <c r="CR48" s="48" t="str">
        <f t="shared" si="222"/>
        <v>A</v>
      </c>
      <c r="CS48" s="48" t="str">
        <f t="shared" ref="CS48:CS53" si="226">(IF(P48="","",IF(AU48&gt;BT48,"H",IF(AU48&lt;BT48,"A","D"))))</f>
        <v>D</v>
      </c>
      <c r="CT48" s="47"/>
      <c r="CU48" s="48" t="str">
        <f>(IF(R48="","",IF(AW48&gt;BV48,"H",IF(AW48&lt;BV48,"A","D"))))</f>
        <v>A</v>
      </c>
      <c r="CV48" s="48" t="str">
        <f>(IF(S48="","",IF(AX48&gt;BW48,"H",IF(AX48&lt;BW48,"A","D"))))</f>
        <v>H</v>
      </c>
      <c r="CW48" s="48" t="str">
        <f>(IF(T48="","",IF(AY48&gt;BX48,"H",IF(AY48&lt;BX48,"A","D"))))</f>
        <v>H</v>
      </c>
      <c r="CX48" s="48" t="str">
        <f>(IF(U48="","",IF(AZ48&gt;BY48,"H",IF(AZ48&lt;BY48,"A","D"))))</f>
        <v>H</v>
      </c>
      <c r="CY48" s="46" t="str">
        <f>(IF(V48="","",IF(BA48&gt;BZ48,"H",IF(BA48&lt;BZ48,"A","D"))))</f>
        <v>H</v>
      </c>
      <c r="DN48" s="9"/>
      <c r="DO48" s="17" t="str">
        <f t="shared" si="172"/>
        <v>Lewes</v>
      </c>
      <c r="DP48" s="21">
        <f t="shared" si="173"/>
        <v>18</v>
      </c>
      <c r="DQ48" s="11">
        <f t="shared" si="174"/>
        <v>5</v>
      </c>
      <c r="DR48" s="11">
        <f t="shared" si="175"/>
        <v>2</v>
      </c>
      <c r="DS48" s="11">
        <f t="shared" si="176"/>
        <v>2</v>
      </c>
      <c r="DT48" s="11">
        <f>COUNTIF(CT$44:CT$53,"A")</f>
        <v>5</v>
      </c>
      <c r="DU48" s="11">
        <f>COUNTIF(CT$44:CT$53,"D")</f>
        <v>0</v>
      </c>
      <c r="DV48" s="11">
        <f>COUNTIF(CT$44:CT$53,"H")</f>
        <v>4</v>
      </c>
      <c r="DW48" s="21">
        <f t="shared" si="177"/>
        <v>10</v>
      </c>
      <c r="DX48" s="21">
        <f t="shared" si="178"/>
        <v>2</v>
      </c>
      <c r="DY48" s="21">
        <f t="shared" si="179"/>
        <v>6</v>
      </c>
      <c r="DZ48" s="20">
        <f>SUM($AR48:$BO48)+SUM(BU$44:BU$53)</f>
        <v>38</v>
      </c>
      <c r="EA48" s="20">
        <f>SUM($BQ48:$CN48)+SUM(AV$44:AV$53)</f>
        <v>30</v>
      </c>
      <c r="EB48" s="21">
        <f t="shared" si="180"/>
        <v>32</v>
      </c>
      <c r="EC48" s="20">
        <f t="shared" si="181"/>
        <v>8</v>
      </c>
      <c r="ED48" s="9"/>
      <c r="EE48" s="11">
        <f t="shared" si="182"/>
        <v>18</v>
      </c>
      <c r="EF48" s="11">
        <f t="shared" si="183"/>
        <v>10</v>
      </c>
      <c r="EG48" s="11">
        <f t="shared" si="184"/>
        <v>2</v>
      </c>
      <c r="EH48" s="11">
        <f t="shared" si="185"/>
        <v>6</v>
      </c>
      <c r="EI48" s="11">
        <f t="shared" si="186"/>
        <v>38</v>
      </c>
      <c r="EJ48" s="11">
        <f t="shared" si="187"/>
        <v>30</v>
      </c>
      <c r="EK48" s="11">
        <f t="shared" si="188"/>
        <v>32</v>
      </c>
      <c r="EL48" s="11">
        <f t="shared" si="189"/>
        <v>8</v>
      </c>
      <c r="EN48" s="8">
        <f t="shared" si="190"/>
        <v>0</v>
      </c>
      <c r="EO48" s="8">
        <f t="shared" si="191"/>
        <v>0</v>
      </c>
      <c r="EP48" s="8">
        <f t="shared" si="192"/>
        <v>0</v>
      </c>
      <c r="EQ48" s="8">
        <f t="shared" si="193"/>
        <v>0</v>
      </c>
      <c r="ER48" s="8">
        <f t="shared" si="194"/>
        <v>0</v>
      </c>
      <c r="ES48" s="8">
        <f t="shared" si="195"/>
        <v>0</v>
      </c>
      <c r="ET48" s="8">
        <f t="shared" si="196"/>
        <v>0</v>
      </c>
      <c r="EU48" s="8">
        <f t="shared" si="197"/>
        <v>0</v>
      </c>
      <c r="EW48" s="8" t="str">
        <f t="shared" si="198"/>
        <v/>
      </c>
      <c r="EX48" s="8" t="str">
        <f t="shared" si="199"/>
        <v/>
      </c>
      <c r="EY48" s="8" t="str">
        <f t="shared" si="200"/>
        <v/>
      </c>
      <c r="EZ48" s="8" t="str">
        <f t="shared" si="201"/>
        <v/>
      </c>
      <c r="FA48" s="8" t="str">
        <f t="shared" si="202"/>
        <v/>
      </c>
      <c r="FB48" s="8" t="str">
        <f t="shared" si="203"/>
        <v/>
      </c>
      <c r="FC48" s="8" t="str">
        <f t="shared" si="204"/>
        <v/>
      </c>
      <c r="FD48" s="8" t="str">
        <f t="shared" si="205"/>
        <v/>
      </c>
      <c r="FF48" s="78" t="s">
        <v>80</v>
      </c>
      <c r="FG48" s="61">
        <v>49</v>
      </c>
      <c r="FH48" s="60">
        <v>52</v>
      </c>
      <c r="FI48" s="60">
        <v>70</v>
      </c>
      <c r="FJ48" s="60">
        <v>50</v>
      </c>
      <c r="FK48" s="59"/>
      <c r="FL48" s="60">
        <v>55</v>
      </c>
      <c r="FM48" s="60">
        <v>55</v>
      </c>
      <c r="FN48" s="60">
        <v>68</v>
      </c>
      <c r="FO48" s="60">
        <v>66</v>
      </c>
      <c r="FP48" s="58">
        <v>61</v>
      </c>
      <c r="FQ48" s="10"/>
      <c r="FR48" s="10"/>
      <c r="FS48" s="10"/>
      <c r="FT48" s="9"/>
    </row>
    <row r="49" spans="1:185" s="8" customFormat="1" x14ac:dyDescent="0.2">
      <c r="A49" s="8">
        <v>6</v>
      </c>
      <c r="B49" s="8" t="s">
        <v>393</v>
      </c>
      <c r="C49" s="16">
        <v>18</v>
      </c>
      <c r="D49" s="16">
        <v>6</v>
      </c>
      <c r="E49" s="16">
        <v>5</v>
      </c>
      <c r="F49" s="16">
        <v>7</v>
      </c>
      <c r="G49" s="16">
        <v>32</v>
      </c>
      <c r="H49" s="16">
        <v>29</v>
      </c>
      <c r="I49" s="15">
        <v>23</v>
      </c>
      <c r="J49" s="16">
        <f t="shared" si="168"/>
        <v>3</v>
      </c>
      <c r="L49" s="79" t="s">
        <v>57</v>
      </c>
      <c r="M49" s="33" t="s">
        <v>102</v>
      </c>
      <c r="N49" s="29" t="s">
        <v>102</v>
      </c>
      <c r="O49" s="29" t="s">
        <v>98</v>
      </c>
      <c r="P49" s="29" t="s">
        <v>102</v>
      </c>
      <c r="Q49" s="29" t="s">
        <v>152</v>
      </c>
      <c r="R49" s="28"/>
      <c r="S49" s="29" t="s">
        <v>28</v>
      </c>
      <c r="T49" s="29" t="s">
        <v>102</v>
      </c>
      <c r="U49" s="29" t="s">
        <v>98</v>
      </c>
      <c r="V49" s="32" t="s">
        <v>28</v>
      </c>
      <c r="W49" s="13"/>
      <c r="X49" s="13"/>
      <c r="Y49" s="13"/>
      <c r="Z49" s="13"/>
      <c r="AA49" s="13"/>
      <c r="AB49" s="79" t="s">
        <v>57</v>
      </c>
      <c r="AC49" s="33" t="s">
        <v>8</v>
      </c>
      <c r="AD49" s="29" t="s">
        <v>149</v>
      </c>
      <c r="AE49" s="29" t="s">
        <v>336</v>
      </c>
      <c r="AF49" s="29" t="s">
        <v>341</v>
      </c>
      <c r="AG49" s="29" t="s">
        <v>203</v>
      </c>
      <c r="AH49" s="28"/>
      <c r="AI49" s="29" t="s">
        <v>338</v>
      </c>
      <c r="AJ49" s="29" t="s">
        <v>347</v>
      </c>
      <c r="AK49" s="29" t="s">
        <v>362</v>
      </c>
      <c r="AL49" s="32" t="s">
        <v>59</v>
      </c>
      <c r="AM49" s="13"/>
      <c r="AN49" s="13"/>
      <c r="AO49" s="13"/>
      <c r="AP49" s="13"/>
      <c r="AQ49" s="12"/>
      <c r="AR49" s="49">
        <f t="shared" si="206"/>
        <v>2</v>
      </c>
      <c r="AS49" s="48">
        <f t="shared" si="212"/>
        <v>2</v>
      </c>
      <c r="AT49" s="48">
        <f t="shared" si="218"/>
        <v>1</v>
      </c>
      <c r="AU49" s="48">
        <f t="shared" si="224"/>
        <v>2</v>
      </c>
      <c r="AV49" s="48">
        <f>(IF(Q49="","",(IF(MID(Q49,2,1)="-",LEFT(Q49,1),LEFT(Q49,2)))+0))</f>
        <v>4</v>
      </c>
      <c r="AW49" s="47"/>
      <c r="AX49" s="48">
        <f>(IF(S49="","",(IF(MID(S49,2,1)="-",LEFT(S49,1),LEFT(S49,2)))+0))</f>
        <v>3</v>
      </c>
      <c r="AY49" s="48">
        <f>(IF(T49="","",(IF(MID(T49,2,1)="-",LEFT(T49,1),LEFT(T49,2)))+0))</f>
        <v>2</v>
      </c>
      <c r="AZ49" s="48">
        <f>(IF(U49="","",(IF(MID(U49,2,1)="-",LEFT(U49,1),LEFT(U49,2)))+0))</f>
        <v>1</v>
      </c>
      <c r="BA49" s="46">
        <f>(IF(V49="","",(IF(MID(V49,2,1)="-",LEFT(V49,1),LEFT(V49,2)))+0))</f>
        <v>3</v>
      </c>
      <c r="BP49" s="9"/>
      <c r="BQ49" s="49">
        <f t="shared" si="208"/>
        <v>0</v>
      </c>
      <c r="BR49" s="48">
        <f t="shared" si="214"/>
        <v>0</v>
      </c>
      <c r="BS49" s="48">
        <f t="shared" si="220"/>
        <v>0</v>
      </c>
      <c r="BT49" s="48">
        <f t="shared" si="225"/>
        <v>0</v>
      </c>
      <c r="BU49" s="48">
        <f>(IF(Q49="","",IF(RIGHT(Q49,2)="10",RIGHT(Q49,2),RIGHT(Q49,1))+0))</f>
        <v>0</v>
      </c>
      <c r="BV49" s="47"/>
      <c r="BW49" s="48">
        <f>(IF(S49="","",IF(RIGHT(S49,2)="10",RIGHT(S49,2),RIGHT(S49,1))+0))</f>
        <v>0</v>
      </c>
      <c r="BX49" s="48">
        <f>(IF(T49="","",IF(RIGHT(T49,2)="10",RIGHT(T49,2),RIGHT(T49,1))+0))</f>
        <v>0</v>
      </c>
      <c r="BY49" s="48">
        <f>(IF(U49="","",IF(RIGHT(U49,2)="10",RIGHT(U49,2),RIGHT(U49,1))+0))</f>
        <v>0</v>
      </c>
      <c r="BZ49" s="46">
        <f>(IF(V49="","",IF(RIGHT(V49,2)="10",RIGHT(V49,2),RIGHT(V49,1))+0))</f>
        <v>0</v>
      </c>
      <c r="CO49" s="9"/>
      <c r="CP49" s="49" t="str">
        <f t="shared" si="210"/>
        <v>H</v>
      </c>
      <c r="CQ49" s="48" t="str">
        <f t="shared" si="216"/>
        <v>H</v>
      </c>
      <c r="CR49" s="48" t="str">
        <f t="shared" si="222"/>
        <v>H</v>
      </c>
      <c r="CS49" s="48" t="str">
        <f t="shared" si="226"/>
        <v>H</v>
      </c>
      <c r="CT49" s="48" t="str">
        <f>(IF(Q49="","",IF(AV49&gt;BU49,"H",IF(AV49&lt;BU49,"A","D"))))</f>
        <v>H</v>
      </c>
      <c r="CU49" s="47"/>
      <c r="CV49" s="48" t="str">
        <f>(IF(S49="","",IF(AX49&gt;BW49,"H",IF(AX49&lt;BW49,"A","D"))))</f>
        <v>H</v>
      </c>
      <c r="CW49" s="48" t="str">
        <f>(IF(T49="","",IF(AY49&gt;BX49,"H",IF(AY49&lt;BX49,"A","D"))))</f>
        <v>H</v>
      </c>
      <c r="CX49" s="48" t="str">
        <f>(IF(U49="","",IF(AZ49&gt;BY49,"H",IF(AZ49&lt;BY49,"A","D"))))</f>
        <v>H</v>
      </c>
      <c r="CY49" s="46" t="str">
        <f>(IF(V49="","",IF(BA49&gt;BZ49,"H",IF(BA49&lt;BZ49,"A","D"))))</f>
        <v>H</v>
      </c>
      <c r="DN49" s="9"/>
      <c r="DO49" s="17" t="str">
        <f t="shared" si="172"/>
        <v>Maidstone United</v>
      </c>
      <c r="DP49" s="21">
        <f t="shared" si="173"/>
        <v>18</v>
      </c>
      <c r="DQ49" s="11">
        <f t="shared" si="174"/>
        <v>9</v>
      </c>
      <c r="DR49" s="11">
        <f t="shared" si="175"/>
        <v>0</v>
      </c>
      <c r="DS49" s="11">
        <f t="shared" si="176"/>
        <v>0</v>
      </c>
      <c r="DT49" s="11">
        <f>COUNTIF(CU$44:CU$53,"A")</f>
        <v>5</v>
      </c>
      <c r="DU49" s="11">
        <f>COUNTIF(CU$44:CU$53,"D")</f>
        <v>2</v>
      </c>
      <c r="DV49" s="11">
        <f>COUNTIF(CU$44:CU$53,"H")</f>
        <v>2</v>
      </c>
      <c r="DW49" s="21">
        <f t="shared" si="177"/>
        <v>14</v>
      </c>
      <c r="DX49" s="21">
        <f t="shared" si="178"/>
        <v>2</v>
      </c>
      <c r="DY49" s="21">
        <f t="shared" si="179"/>
        <v>2</v>
      </c>
      <c r="DZ49" s="20">
        <f>SUM($AR49:$BO49)+SUM(BV$44:BV$53)</f>
        <v>35</v>
      </c>
      <c r="EA49" s="20">
        <f>SUM($BQ49:$CN49)+SUM(AW$44:AW$53)</f>
        <v>11</v>
      </c>
      <c r="EB49" s="21">
        <f t="shared" si="180"/>
        <v>44</v>
      </c>
      <c r="EC49" s="20">
        <f t="shared" si="181"/>
        <v>24</v>
      </c>
      <c r="ED49" s="9"/>
      <c r="EE49" s="11">
        <f t="shared" si="182"/>
        <v>18</v>
      </c>
      <c r="EF49" s="11">
        <f t="shared" si="183"/>
        <v>14</v>
      </c>
      <c r="EG49" s="11">
        <f t="shared" si="184"/>
        <v>2</v>
      </c>
      <c r="EH49" s="11">
        <f t="shared" si="185"/>
        <v>2</v>
      </c>
      <c r="EI49" s="11">
        <f t="shared" si="186"/>
        <v>35</v>
      </c>
      <c r="EJ49" s="11">
        <f t="shared" si="187"/>
        <v>11</v>
      </c>
      <c r="EK49" s="11">
        <f t="shared" si="188"/>
        <v>44</v>
      </c>
      <c r="EL49" s="11">
        <f t="shared" si="189"/>
        <v>24</v>
      </c>
      <c r="EN49" s="8">
        <f t="shared" si="190"/>
        <v>0</v>
      </c>
      <c r="EO49" s="8">
        <f t="shared" si="191"/>
        <v>0</v>
      </c>
      <c r="EP49" s="8">
        <f t="shared" si="192"/>
        <v>0</v>
      </c>
      <c r="EQ49" s="8">
        <f t="shared" si="193"/>
        <v>0</v>
      </c>
      <c r="ER49" s="8">
        <f t="shared" si="194"/>
        <v>0</v>
      </c>
      <c r="ES49" s="8">
        <f t="shared" si="195"/>
        <v>0</v>
      </c>
      <c r="ET49" s="8">
        <f t="shared" si="196"/>
        <v>0</v>
      </c>
      <c r="EU49" s="8">
        <f t="shared" si="197"/>
        <v>0</v>
      </c>
      <c r="EW49" s="8" t="str">
        <f t="shared" si="198"/>
        <v/>
      </c>
      <c r="EX49" s="8" t="str">
        <f t="shared" si="199"/>
        <v/>
      </c>
      <c r="EY49" s="8" t="str">
        <f t="shared" si="200"/>
        <v/>
      </c>
      <c r="EZ49" s="8" t="str">
        <f t="shared" si="201"/>
        <v/>
      </c>
      <c r="FA49" s="8" t="str">
        <f t="shared" si="202"/>
        <v/>
      </c>
      <c r="FB49" s="8" t="str">
        <f t="shared" si="203"/>
        <v/>
      </c>
      <c r="FC49" s="8" t="str">
        <f t="shared" si="204"/>
        <v/>
      </c>
      <c r="FD49" s="8" t="str">
        <f t="shared" si="205"/>
        <v/>
      </c>
      <c r="FF49" s="78" t="s">
        <v>57</v>
      </c>
      <c r="FG49" s="61">
        <v>41</v>
      </c>
      <c r="FH49" s="60">
        <v>102</v>
      </c>
      <c r="FI49" s="60">
        <v>92</v>
      </c>
      <c r="FJ49" s="60">
        <v>61</v>
      </c>
      <c r="FK49" s="60">
        <v>107</v>
      </c>
      <c r="FL49" s="59"/>
      <c r="FM49" s="60">
        <v>47</v>
      </c>
      <c r="FN49" s="60">
        <v>49</v>
      </c>
      <c r="FO49" s="60">
        <v>93</v>
      </c>
      <c r="FP49" s="58">
        <v>133</v>
      </c>
      <c r="FQ49" s="10"/>
      <c r="FR49" s="10"/>
      <c r="FS49" s="10"/>
      <c r="FT49" s="9"/>
    </row>
    <row r="50" spans="1:185" s="17" customFormat="1" x14ac:dyDescent="0.2">
      <c r="A50" s="8">
        <v>7</v>
      </c>
      <c r="B50" s="8" t="s">
        <v>70</v>
      </c>
      <c r="C50" s="16">
        <v>18</v>
      </c>
      <c r="D50" s="16">
        <v>5</v>
      </c>
      <c r="E50" s="16">
        <v>7</v>
      </c>
      <c r="F50" s="16">
        <v>6</v>
      </c>
      <c r="G50" s="16">
        <v>19</v>
      </c>
      <c r="H50" s="16">
        <v>26</v>
      </c>
      <c r="I50" s="15">
        <v>22</v>
      </c>
      <c r="J50" s="16">
        <f t="shared" si="168"/>
        <v>-7</v>
      </c>
      <c r="L50" s="79" t="s">
        <v>53</v>
      </c>
      <c r="M50" s="33" t="s">
        <v>120</v>
      </c>
      <c r="N50" s="29" t="s">
        <v>102</v>
      </c>
      <c r="O50" s="29" t="s">
        <v>109</v>
      </c>
      <c r="P50" s="29" t="s">
        <v>62</v>
      </c>
      <c r="Q50" s="29" t="s">
        <v>195</v>
      </c>
      <c r="R50" s="29" t="s">
        <v>21</v>
      </c>
      <c r="S50" s="28"/>
      <c r="T50" s="29" t="s">
        <v>79</v>
      </c>
      <c r="U50" s="29" t="s">
        <v>16</v>
      </c>
      <c r="V50" s="32" t="s">
        <v>161</v>
      </c>
      <c r="W50" s="13"/>
      <c r="X50" s="13"/>
      <c r="Y50" s="13"/>
      <c r="Z50" s="13"/>
      <c r="AA50" s="13"/>
      <c r="AB50" s="79" t="s">
        <v>53</v>
      </c>
      <c r="AC50" s="33" t="s">
        <v>110</v>
      </c>
      <c r="AD50" s="29" t="s">
        <v>263</v>
      </c>
      <c r="AE50" s="29" t="s">
        <v>304</v>
      </c>
      <c r="AF50" s="29" t="s">
        <v>381</v>
      </c>
      <c r="AG50" s="29" t="s">
        <v>137</v>
      </c>
      <c r="AH50" s="29" t="s">
        <v>118</v>
      </c>
      <c r="AI50" s="28"/>
      <c r="AJ50" s="29" t="s">
        <v>269</v>
      </c>
      <c r="AK50" s="29" t="s">
        <v>202</v>
      </c>
      <c r="AL50" s="32" t="s">
        <v>241</v>
      </c>
      <c r="AM50" s="13"/>
      <c r="AN50" s="13"/>
      <c r="AO50" s="13"/>
      <c r="AP50" s="13"/>
      <c r="AQ50" s="12"/>
      <c r="AR50" s="49">
        <f t="shared" si="206"/>
        <v>0</v>
      </c>
      <c r="AS50" s="48">
        <f t="shared" si="212"/>
        <v>2</v>
      </c>
      <c r="AT50" s="48">
        <f t="shared" si="218"/>
        <v>2</v>
      </c>
      <c r="AU50" s="48">
        <f t="shared" si="224"/>
        <v>4</v>
      </c>
      <c r="AV50" s="48">
        <f>(IF(Q50="","",(IF(MID(Q50,2,1)="-",LEFT(Q50,1),LEFT(Q50,2)))+0))</f>
        <v>2</v>
      </c>
      <c r="AW50" s="48">
        <f>(IF(R50="","",(IF(MID(R50,2,1)="-",LEFT(R50,1),LEFT(R50,2)))+0))</f>
        <v>2</v>
      </c>
      <c r="AX50" s="47"/>
      <c r="AY50" s="48">
        <f>(IF(T50="","",(IF(MID(T50,2,1)="-",LEFT(T50,1),LEFT(T50,2)))+0))</f>
        <v>0</v>
      </c>
      <c r="AZ50" s="48">
        <f>(IF(U50="","",(IF(MID(U50,2,1)="-",LEFT(U50,1),LEFT(U50,2)))+0))</f>
        <v>2</v>
      </c>
      <c r="BA50" s="46">
        <f>(IF(V50="","",(IF(MID(V50,2,1)="-",LEFT(V50,1),LEFT(V50,2)))+0))</f>
        <v>0</v>
      </c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9"/>
      <c r="BQ50" s="49">
        <f t="shared" si="208"/>
        <v>1</v>
      </c>
      <c r="BR50" s="48">
        <f t="shared" si="214"/>
        <v>0</v>
      </c>
      <c r="BS50" s="48">
        <f t="shared" si="220"/>
        <v>4</v>
      </c>
      <c r="BT50" s="48">
        <f t="shared" si="225"/>
        <v>1</v>
      </c>
      <c r="BU50" s="48">
        <f>(IF(Q50="","",IF(RIGHT(Q50,2)="10",RIGHT(Q50,2),RIGHT(Q50,1))+0))</f>
        <v>5</v>
      </c>
      <c r="BV50" s="48">
        <f>(IF(R50="","",IF(RIGHT(R50,2)="10",RIGHT(R50,2),RIGHT(R50,1))+0))</f>
        <v>2</v>
      </c>
      <c r="BW50" s="47"/>
      <c r="BX50" s="48">
        <f>(IF(T50="","",IF(RIGHT(T50,2)="10",RIGHT(T50,2),RIGHT(T50,1))+0))</f>
        <v>2</v>
      </c>
      <c r="BY50" s="48">
        <f>(IF(U50="","",IF(RIGHT(U50,2)="10",RIGHT(U50,2),RIGHT(U50,1))+0))</f>
        <v>1</v>
      </c>
      <c r="BZ50" s="46">
        <f>(IF(V50="","",IF(RIGHT(V50,2)="10",RIGHT(V50,2),RIGHT(V50,1))+0))</f>
        <v>0</v>
      </c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9"/>
      <c r="CP50" s="49" t="str">
        <f t="shared" si="210"/>
        <v>A</v>
      </c>
      <c r="CQ50" s="48" t="str">
        <f t="shared" si="216"/>
        <v>H</v>
      </c>
      <c r="CR50" s="48" t="str">
        <f t="shared" si="222"/>
        <v>A</v>
      </c>
      <c r="CS50" s="48" t="str">
        <f t="shared" si="226"/>
        <v>H</v>
      </c>
      <c r="CT50" s="48" t="str">
        <f>(IF(Q50="","",IF(AV50&gt;BU50,"H",IF(AV50&lt;BU50,"A","D"))))</f>
        <v>A</v>
      </c>
      <c r="CU50" s="48" t="str">
        <f>(IF(R50="","",IF(AW50&gt;BV50,"H",IF(AW50&lt;BV50,"A","D"))))</f>
        <v>D</v>
      </c>
      <c r="CV50" s="47"/>
      <c r="CW50" s="48" t="str">
        <f>(IF(T50="","",IF(AY50&gt;BX50,"H",IF(AY50&lt;BX50,"A","D"))))</f>
        <v>A</v>
      </c>
      <c r="CX50" s="48" t="str">
        <f>(IF(U50="","",IF(AZ50&gt;BY50,"H",IF(AZ50&lt;BY50,"A","D"))))</f>
        <v>H</v>
      </c>
      <c r="CY50" s="46" t="str">
        <f>(IF(V50="","",IF(BA50&gt;BZ50,"H",IF(BA50&lt;BZ50,"A","D"))))</f>
        <v>D</v>
      </c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9"/>
      <c r="DO50" s="17" t="str">
        <f t="shared" si="172"/>
        <v>Ramsgate</v>
      </c>
      <c r="DP50" s="21">
        <f t="shared" si="173"/>
        <v>18</v>
      </c>
      <c r="DQ50" s="11">
        <f t="shared" si="174"/>
        <v>3</v>
      </c>
      <c r="DR50" s="11">
        <f t="shared" si="175"/>
        <v>2</v>
      </c>
      <c r="DS50" s="11">
        <f t="shared" si="176"/>
        <v>4</v>
      </c>
      <c r="DT50" s="11">
        <f>COUNTIF(CV$44:CV$53,"A")</f>
        <v>1</v>
      </c>
      <c r="DU50" s="11">
        <f>COUNTIF(CV$44:CV$53,"D")</f>
        <v>2</v>
      </c>
      <c r="DV50" s="11">
        <f>COUNTIF(CV$44:CV$53,"H")</f>
        <v>6</v>
      </c>
      <c r="DW50" s="21">
        <f t="shared" si="177"/>
        <v>4</v>
      </c>
      <c r="DX50" s="21">
        <f t="shared" si="178"/>
        <v>4</v>
      </c>
      <c r="DY50" s="21">
        <f t="shared" si="179"/>
        <v>10</v>
      </c>
      <c r="DZ50" s="20">
        <f>SUM($AR50:$BO50)+SUM(BW$44:BW$53)</f>
        <v>23</v>
      </c>
      <c r="EA50" s="20">
        <f>SUM($BQ50:$CN50)+SUM(AX$44:AX$53)</f>
        <v>37</v>
      </c>
      <c r="EB50" s="21">
        <f t="shared" si="180"/>
        <v>16</v>
      </c>
      <c r="EC50" s="20">
        <f t="shared" si="181"/>
        <v>-14</v>
      </c>
      <c r="ED50" s="9"/>
      <c r="EE50" s="11">
        <f t="shared" si="182"/>
        <v>18</v>
      </c>
      <c r="EF50" s="11">
        <f t="shared" si="183"/>
        <v>4</v>
      </c>
      <c r="EG50" s="11">
        <f t="shared" si="184"/>
        <v>4</v>
      </c>
      <c r="EH50" s="11">
        <f t="shared" si="185"/>
        <v>10</v>
      </c>
      <c r="EI50" s="11">
        <f t="shared" si="186"/>
        <v>23</v>
      </c>
      <c r="EJ50" s="11">
        <f t="shared" si="187"/>
        <v>37</v>
      </c>
      <c r="EK50" s="11">
        <f t="shared" si="188"/>
        <v>16</v>
      </c>
      <c r="EL50" s="11">
        <f t="shared" si="189"/>
        <v>-14</v>
      </c>
      <c r="EM50" s="8"/>
      <c r="EN50" s="8">
        <f t="shared" si="190"/>
        <v>0</v>
      </c>
      <c r="EO50" s="8">
        <f t="shared" si="191"/>
        <v>0</v>
      </c>
      <c r="EP50" s="8">
        <f t="shared" si="192"/>
        <v>0</v>
      </c>
      <c r="EQ50" s="8">
        <f t="shared" si="193"/>
        <v>0</v>
      </c>
      <c r="ER50" s="8">
        <f t="shared" si="194"/>
        <v>0</v>
      </c>
      <c r="ES50" s="8">
        <f t="shared" si="195"/>
        <v>0</v>
      </c>
      <c r="ET50" s="8">
        <f t="shared" si="196"/>
        <v>0</v>
      </c>
      <c r="EU50" s="8">
        <f t="shared" si="197"/>
        <v>0</v>
      </c>
      <c r="EW50" s="8" t="str">
        <f t="shared" si="198"/>
        <v/>
      </c>
      <c r="EX50" s="8" t="str">
        <f t="shared" si="199"/>
        <v/>
      </c>
      <c r="EY50" s="8" t="str">
        <f t="shared" si="200"/>
        <v/>
      </c>
      <c r="EZ50" s="8" t="str">
        <f t="shared" si="201"/>
        <v/>
      </c>
      <c r="FA50" s="8" t="str">
        <f t="shared" si="202"/>
        <v/>
      </c>
      <c r="FB50" s="8" t="str">
        <f t="shared" si="203"/>
        <v/>
      </c>
      <c r="FC50" s="8" t="str">
        <f t="shared" si="204"/>
        <v/>
      </c>
      <c r="FD50" s="8" t="str">
        <f t="shared" si="205"/>
        <v/>
      </c>
      <c r="FF50" s="78" t="s">
        <v>53</v>
      </c>
      <c r="FG50" s="61">
        <v>35</v>
      </c>
      <c r="FH50" s="60">
        <v>32</v>
      </c>
      <c r="FI50" s="60">
        <v>42</v>
      </c>
      <c r="FJ50" s="60">
        <v>35</v>
      </c>
      <c r="FK50" s="60">
        <v>27</v>
      </c>
      <c r="FL50" s="60">
        <v>45</v>
      </c>
      <c r="FM50" s="59"/>
      <c r="FN50" s="60">
        <v>26</v>
      </c>
      <c r="FO50" s="60">
        <v>35</v>
      </c>
      <c r="FP50" s="58">
        <v>31</v>
      </c>
      <c r="FQ50" s="10"/>
      <c r="FR50" s="10"/>
      <c r="FS50" s="10"/>
      <c r="FT50" s="9"/>
      <c r="FU50" s="8"/>
      <c r="FV50" s="8"/>
      <c r="FW50" s="8"/>
      <c r="FX50" s="8"/>
      <c r="FY50" s="8"/>
      <c r="FZ50" s="8"/>
      <c r="GA50" s="8"/>
      <c r="GB50" s="8"/>
      <c r="GC50" s="8"/>
    </row>
    <row r="51" spans="1:185" s="17" customFormat="1" x14ac:dyDescent="0.2">
      <c r="A51" s="8">
        <v>8</v>
      </c>
      <c r="B51" s="8" t="s">
        <v>53</v>
      </c>
      <c r="C51" s="16">
        <v>18</v>
      </c>
      <c r="D51" s="16">
        <v>4</v>
      </c>
      <c r="E51" s="16">
        <v>4</v>
      </c>
      <c r="F51" s="16">
        <v>10</v>
      </c>
      <c r="G51" s="16">
        <v>23</v>
      </c>
      <c r="H51" s="16">
        <v>37</v>
      </c>
      <c r="I51" s="15">
        <v>16</v>
      </c>
      <c r="J51" s="16">
        <f t="shared" si="168"/>
        <v>-14</v>
      </c>
      <c r="L51" s="79" t="s">
        <v>73</v>
      </c>
      <c r="M51" s="33" t="s">
        <v>98</v>
      </c>
      <c r="N51" s="29" t="s">
        <v>62</v>
      </c>
      <c r="O51" s="29" t="s">
        <v>102</v>
      </c>
      <c r="P51" s="29" t="s">
        <v>86</v>
      </c>
      <c r="Q51" s="29" t="s">
        <v>16</v>
      </c>
      <c r="R51" s="29" t="s">
        <v>21</v>
      </c>
      <c r="S51" s="29" t="s">
        <v>124</v>
      </c>
      <c r="T51" s="28"/>
      <c r="U51" s="29" t="s">
        <v>75</v>
      </c>
      <c r="V51" s="32" t="s">
        <v>106</v>
      </c>
      <c r="W51" s="13"/>
      <c r="X51" s="13"/>
      <c r="Y51" s="13"/>
      <c r="Z51" s="13"/>
      <c r="AA51" s="13"/>
      <c r="AB51" s="79" t="s">
        <v>73</v>
      </c>
      <c r="AC51" s="33" t="s">
        <v>278</v>
      </c>
      <c r="AD51" s="29" t="s">
        <v>283</v>
      </c>
      <c r="AE51" s="29" t="s">
        <v>166</v>
      </c>
      <c r="AF51" s="29" t="s">
        <v>236</v>
      </c>
      <c r="AG51" s="29" t="s">
        <v>243</v>
      </c>
      <c r="AH51" s="29" t="s">
        <v>117</v>
      </c>
      <c r="AI51" s="29" t="s">
        <v>273</v>
      </c>
      <c r="AJ51" s="28"/>
      <c r="AK51" s="29" t="s">
        <v>85</v>
      </c>
      <c r="AL51" s="32" t="s">
        <v>351</v>
      </c>
      <c r="AM51" s="13"/>
      <c r="AN51" s="13"/>
      <c r="AO51" s="13"/>
      <c r="AP51" s="13"/>
      <c r="AQ51" s="12"/>
      <c r="AR51" s="49">
        <f t="shared" si="206"/>
        <v>1</v>
      </c>
      <c r="AS51" s="48">
        <f t="shared" si="212"/>
        <v>4</v>
      </c>
      <c r="AT51" s="48">
        <f t="shared" si="218"/>
        <v>2</v>
      </c>
      <c r="AU51" s="48">
        <f t="shared" si="224"/>
        <v>4</v>
      </c>
      <c r="AV51" s="48">
        <f>(IF(Q51="","",(IF(MID(Q51,2,1)="-",LEFT(Q51,1),LEFT(Q51,2)))+0))</f>
        <v>2</v>
      </c>
      <c r="AW51" s="48">
        <f>(IF(R51="","",(IF(MID(R51,2,1)="-",LEFT(R51,1),LEFT(R51,2)))+0))</f>
        <v>2</v>
      </c>
      <c r="AX51" s="48">
        <f>(IF(S51="","",(IF(MID(S51,2,1)="-",LEFT(S51,1),LEFT(S51,2)))+0))</f>
        <v>5</v>
      </c>
      <c r="AY51" s="47"/>
      <c r="AZ51" s="48">
        <f>(IF(U51="","",(IF(MID(U51,2,1)="-",LEFT(U51,1),LEFT(U51,2)))+0))</f>
        <v>3</v>
      </c>
      <c r="BA51" s="46">
        <f>(IF(V51="","",(IF(MID(V51,2,1)="-",LEFT(V51,1),LEFT(V51,2)))+0))</f>
        <v>0</v>
      </c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9"/>
      <c r="BQ51" s="49">
        <f t="shared" si="208"/>
        <v>0</v>
      </c>
      <c r="BR51" s="48">
        <f t="shared" si="214"/>
        <v>1</v>
      </c>
      <c r="BS51" s="48">
        <f t="shared" si="220"/>
        <v>0</v>
      </c>
      <c r="BT51" s="48">
        <f t="shared" si="225"/>
        <v>5</v>
      </c>
      <c r="BU51" s="48">
        <f>(IF(Q51="","",IF(RIGHT(Q51,2)="10",RIGHT(Q51,2),RIGHT(Q51,1))+0))</f>
        <v>1</v>
      </c>
      <c r="BV51" s="48">
        <f>(IF(R51="","",IF(RIGHT(R51,2)="10",RIGHT(R51,2),RIGHT(R51,1))+0))</f>
        <v>2</v>
      </c>
      <c r="BW51" s="48">
        <f>(IF(S51="","",IF(RIGHT(S51,2)="10",RIGHT(S51,2),RIGHT(S51,1))+0))</f>
        <v>3</v>
      </c>
      <c r="BX51" s="47"/>
      <c r="BY51" s="48">
        <f>(IF(U51="","",IF(RIGHT(U51,2)="10",RIGHT(U51,2),RIGHT(U51,1))+0))</f>
        <v>3</v>
      </c>
      <c r="BZ51" s="46">
        <f>(IF(V51="","",IF(RIGHT(V51,2)="10",RIGHT(V51,2),RIGHT(V51,1))+0))</f>
        <v>3</v>
      </c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9"/>
      <c r="CP51" s="49" t="str">
        <f t="shared" si="210"/>
        <v>H</v>
      </c>
      <c r="CQ51" s="48" t="str">
        <f t="shared" si="216"/>
        <v>H</v>
      </c>
      <c r="CR51" s="48" t="str">
        <f t="shared" si="222"/>
        <v>H</v>
      </c>
      <c r="CS51" s="48" t="str">
        <f t="shared" si="226"/>
        <v>A</v>
      </c>
      <c r="CT51" s="48" t="str">
        <f>(IF(Q51="","",IF(AV51&gt;BU51,"H",IF(AV51&lt;BU51,"A","D"))))</f>
        <v>H</v>
      </c>
      <c r="CU51" s="48" t="str">
        <f>(IF(R51="","",IF(AW51&gt;BV51,"H",IF(AW51&lt;BV51,"A","D"))))</f>
        <v>D</v>
      </c>
      <c r="CV51" s="48" t="str">
        <f>(IF(S51="","",IF(AX51&gt;BW51,"H",IF(AX51&lt;BW51,"A","D"))))</f>
        <v>H</v>
      </c>
      <c r="CW51" s="47"/>
      <c r="CX51" s="48" t="str">
        <f>(IF(U51="","",IF(AZ51&gt;BY51,"H",IF(AZ51&lt;BY51,"A","D"))))</f>
        <v>D</v>
      </c>
      <c r="CY51" s="46" t="str">
        <f>(IF(V51="","",IF(BA51&gt;BZ51,"H",IF(BA51&lt;BZ51,"A","D"))))</f>
        <v>A</v>
      </c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9"/>
      <c r="DO51" s="17" t="str">
        <f t="shared" si="172"/>
        <v>Three Bridges</v>
      </c>
      <c r="DP51" s="21">
        <f t="shared" si="173"/>
        <v>18</v>
      </c>
      <c r="DQ51" s="11">
        <f t="shared" si="174"/>
        <v>5</v>
      </c>
      <c r="DR51" s="11">
        <f t="shared" si="175"/>
        <v>2</v>
      </c>
      <c r="DS51" s="11">
        <f t="shared" si="176"/>
        <v>2</v>
      </c>
      <c r="DT51" s="11">
        <f>COUNTIF(CW$44:CW$53,"A")</f>
        <v>2</v>
      </c>
      <c r="DU51" s="11">
        <f>COUNTIF(CW$44:CW$53,"D")</f>
        <v>2</v>
      </c>
      <c r="DV51" s="11">
        <f>COUNTIF(CW$44:CW$53,"H")</f>
        <v>5</v>
      </c>
      <c r="DW51" s="21">
        <f t="shared" si="177"/>
        <v>7</v>
      </c>
      <c r="DX51" s="21">
        <f t="shared" si="178"/>
        <v>4</v>
      </c>
      <c r="DY51" s="21">
        <f t="shared" si="179"/>
        <v>7</v>
      </c>
      <c r="DZ51" s="20">
        <f>SUM($AR51:$BO51)+SUM(BX$44:BX$53)</f>
        <v>39</v>
      </c>
      <c r="EA51" s="20">
        <f>SUM($BQ51:$CN51)+SUM(AY$44:AY$53)</f>
        <v>34</v>
      </c>
      <c r="EB51" s="21">
        <f t="shared" si="180"/>
        <v>25</v>
      </c>
      <c r="EC51" s="20">
        <f t="shared" si="181"/>
        <v>5</v>
      </c>
      <c r="ED51" s="9"/>
      <c r="EE51" s="11">
        <f t="shared" si="182"/>
        <v>18</v>
      </c>
      <c r="EF51" s="11">
        <f t="shared" si="183"/>
        <v>7</v>
      </c>
      <c r="EG51" s="11">
        <f t="shared" si="184"/>
        <v>4</v>
      </c>
      <c r="EH51" s="11">
        <f t="shared" si="185"/>
        <v>7</v>
      </c>
      <c r="EI51" s="11">
        <f t="shared" si="186"/>
        <v>39</v>
      </c>
      <c r="EJ51" s="11">
        <f t="shared" si="187"/>
        <v>34</v>
      </c>
      <c r="EK51" s="11">
        <f t="shared" si="188"/>
        <v>25</v>
      </c>
      <c r="EL51" s="11">
        <f t="shared" si="189"/>
        <v>5</v>
      </c>
      <c r="EM51" s="8"/>
      <c r="EN51" s="8">
        <f t="shared" si="190"/>
        <v>0</v>
      </c>
      <c r="EO51" s="8">
        <f t="shared" si="191"/>
        <v>0</v>
      </c>
      <c r="EP51" s="8">
        <f t="shared" si="192"/>
        <v>0</v>
      </c>
      <c r="EQ51" s="8">
        <f t="shared" si="193"/>
        <v>0</v>
      </c>
      <c r="ER51" s="8">
        <f t="shared" si="194"/>
        <v>0</v>
      </c>
      <c r="ES51" s="8">
        <f t="shared" si="195"/>
        <v>0</v>
      </c>
      <c r="ET51" s="8">
        <f t="shared" si="196"/>
        <v>0</v>
      </c>
      <c r="EU51" s="8">
        <f t="shared" si="197"/>
        <v>0</v>
      </c>
      <c r="EW51" s="8" t="str">
        <f t="shared" si="198"/>
        <v/>
      </c>
      <c r="EX51" s="8" t="str">
        <f t="shared" si="199"/>
        <v/>
      </c>
      <c r="EY51" s="8" t="str">
        <f t="shared" si="200"/>
        <v/>
      </c>
      <c r="EZ51" s="8" t="str">
        <f t="shared" si="201"/>
        <v/>
      </c>
      <c r="FA51" s="8" t="str">
        <f t="shared" si="202"/>
        <v/>
      </c>
      <c r="FB51" s="8" t="str">
        <f t="shared" si="203"/>
        <v/>
      </c>
      <c r="FC51" s="8" t="str">
        <f t="shared" si="204"/>
        <v/>
      </c>
      <c r="FD51" s="8" t="str">
        <f t="shared" si="205"/>
        <v/>
      </c>
      <c r="FF51" s="78" t="s">
        <v>73</v>
      </c>
      <c r="FG51" s="61">
        <v>22</v>
      </c>
      <c r="FH51" s="60">
        <v>33</v>
      </c>
      <c r="FI51" s="60">
        <v>25</v>
      </c>
      <c r="FJ51" s="60">
        <v>54</v>
      </c>
      <c r="FK51" s="60">
        <v>30</v>
      </c>
      <c r="FL51" s="60">
        <v>38</v>
      </c>
      <c r="FM51" s="60">
        <v>31</v>
      </c>
      <c r="FN51" s="59"/>
      <c r="FO51" s="60">
        <v>27</v>
      </c>
      <c r="FP51" s="58">
        <v>29</v>
      </c>
      <c r="FQ51" s="10"/>
      <c r="FR51" s="10"/>
      <c r="FS51" s="10"/>
      <c r="FT51" s="9"/>
      <c r="FU51" s="8"/>
      <c r="FV51" s="8"/>
      <c r="FW51" s="8"/>
      <c r="FX51" s="8"/>
      <c r="FY51" s="8"/>
      <c r="FZ51" s="8"/>
      <c r="GA51" s="8"/>
      <c r="GB51" s="8"/>
      <c r="GC51" s="8"/>
    </row>
    <row r="52" spans="1:185" s="8" customFormat="1" x14ac:dyDescent="0.2">
      <c r="A52" s="8">
        <v>9</v>
      </c>
      <c r="B52" s="8" t="s">
        <v>383</v>
      </c>
      <c r="C52" s="16">
        <v>18</v>
      </c>
      <c r="D52" s="16">
        <v>2</v>
      </c>
      <c r="E52" s="16">
        <v>7</v>
      </c>
      <c r="F52" s="16">
        <v>9</v>
      </c>
      <c r="G52" s="16">
        <v>14</v>
      </c>
      <c r="H52" s="16">
        <v>25</v>
      </c>
      <c r="I52" s="15">
        <v>13</v>
      </c>
      <c r="J52" s="16">
        <f t="shared" si="168"/>
        <v>-11</v>
      </c>
      <c r="L52" s="79" t="s">
        <v>393</v>
      </c>
      <c r="M52" s="33" t="s">
        <v>28</v>
      </c>
      <c r="N52" s="29" t="s">
        <v>161</v>
      </c>
      <c r="O52" s="29" t="s">
        <v>106</v>
      </c>
      <c r="P52" s="29" t="s">
        <v>152</v>
      </c>
      <c r="Q52" s="29" t="s">
        <v>151</v>
      </c>
      <c r="R52" s="29" t="s">
        <v>35</v>
      </c>
      <c r="S52" s="29" t="s">
        <v>145</v>
      </c>
      <c r="T52" s="29" t="s">
        <v>55</v>
      </c>
      <c r="U52" s="28"/>
      <c r="V52" s="32" t="s">
        <v>145</v>
      </c>
      <c r="W52" s="13"/>
      <c r="X52" s="13"/>
      <c r="Y52" s="13"/>
      <c r="Z52" s="13"/>
      <c r="AA52" s="13"/>
      <c r="AB52" s="79" t="s">
        <v>393</v>
      </c>
      <c r="AC52" s="33" t="s">
        <v>311</v>
      </c>
      <c r="AD52" s="29" t="s">
        <v>296</v>
      </c>
      <c r="AE52" s="29" t="s">
        <v>159</v>
      </c>
      <c r="AF52" s="29" t="s">
        <v>269</v>
      </c>
      <c r="AG52" s="29" t="s">
        <v>110</v>
      </c>
      <c r="AH52" s="29" t="s">
        <v>133</v>
      </c>
      <c r="AI52" s="29" t="s">
        <v>261</v>
      </c>
      <c r="AJ52" s="29" t="s">
        <v>118</v>
      </c>
      <c r="AK52" s="28"/>
      <c r="AL52" s="32" t="s">
        <v>158</v>
      </c>
      <c r="AM52" s="13"/>
      <c r="AN52" s="13"/>
      <c r="AO52" s="13"/>
      <c r="AP52" s="13"/>
      <c r="AQ52" s="12"/>
      <c r="AR52" s="49">
        <f t="shared" si="206"/>
        <v>3</v>
      </c>
      <c r="AS52" s="48">
        <f t="shared" si="212"/>
        <v>0</v>
      </c>
      <c r="AT52" s="48">
        <f t="shared" si="218"/>
        <v>0</v>
      </c>
      <c r="AU52" s="48">
        <f t="shared" si="224"/>
        <v>4</v>
      </c>
      <c r="AV52" s="48">
        <f>(IF(Q52="","",(IF(MID(Q52,2,1)="-",LEFT(Q52,1),LEFT(Q52,2)))+0))</f>
        <v>3</v>
      </c>
      <c r="AW52" s="48">
        <f>(IF(R52="","",(IF(MID(R52,2,1)="-",LEFT(R52,1),LEFT(R52,2)))+0))</f>
        <v>1</v>
      </c>
      <c r="AX52" s="48">
        <f>(IF(S52="","",(IF(MID(S52,2,1)="-",LEFT(S52,1),LEFT(S52,2)))+0))</f>
        <v>4</v>
      </c>
      <c r="AY52" s="48">
        <f>(IF(T52="","",(IF(MID(T52,2,1)="-",LEFT(T52,1),LEFT(T52,2)))+0))</f>
        <v>1</v>
      </c>
      <c r="AZ52" s="47"/>
      <c r="BA52" s="46">
        <f>(IF(V52="","",(IF(MID(V52,2,1)="-",LEFT(V52,1),LEFT(V52,2)))+0))</f>
        <v>4</v>
      </c>
      <c r="BP52" s="34"/>
      <c r="BQ52" s="49">
        <f t="shared" si="208"/>
        <v>0</v>
      </c>
      <c r="BR52" s="48">
        <f t="shared" si="214"/>
        <v>0</v>
      </c>
      <c r="BS52" s="48">
        <f t="shared" si="220"/>
        <v>3</v>
      </c>
      <c r="BT52" s="48">
        <f t="shared" si="225"/>
        <v>0</v>
      </c>
      <c r="BU52" s="48">
        <f>(IF(Q52="","",IF(RIGHT(Q52,2)="10",RIGHT(Q52,2),RIGHT(Q52,1))+0))</f>
        <v>5</v>
      </c>
      <c r="BV52" s="48">
        <f>(IF(R52="","",IF(RIGHT(R52,2)="10",RIGHT(R52,2),RIGHT(R52,1))+0))</f>
        <v>2</v>
      </c>
      <c r="BW52" s="48">
        <f>(IF(S52="","",IF(RIGHT(S52,2)="10",RIGHT(S52,2),RIGHT(S52,1))+0))</f>
        <v>2</v>
      </c>
      <c r="BX52" s="48">
        <f>(IF(T52="","",IF(RIGHT(T52,2)="10",RIGHT(T52,2),RIGHT(T52,1))+0))</f>
        <v>1</v>
      </c>
      <c r="BY52" s="47"/>
      <c r="BZ52" s="46">
        <f>(IF(V52="","",IF(RIGHT(V52,2)="10",RIGHT(V52,2),RIGHT(V52,1))+0))</f>
        <v>2</v>
      </c>
      <c r="CO52" s="34"/>
      <c r="CP52" s="49" t="str">
        <f t="shared" si="210"/>
        <v>H</v>
      </c>
      <c r="CQ52" s="48" t="str">
        <f t="shared" si="216"/>
        <v>D</v>
      </c>
      <c r="CR52" s="48" t="str">
        <f t="shared" si="222"/>
        <v>A</v>
      </c>
      <c r="CS52" s="48" t="str">
        <f t="shared" si="226"/>
        <v>H</v>
      </c>
      <c r="CT52" s="48" t="str">
        <f>(IF(Q52="","",IF(AV52&gt;BU52,"H",IF(AV52&lt;BU52,"A","D"))))</f>
        <v>A</v>
      </c>
      <c r="CU52" s="48" t="str">
        <f>(IF(R52="","",IF(AW52&gt;BV52,"H",IF(AW52&lt;BV52,"A","D"))))</f>
        <v>A</v>
      </c>
      <c r="CV52" s="48" t="str">
        <f>(IF(S52="","",IF(AX52&gt;BW52,"H",IF(AX52&lt;BW52,"A","D"))))</f>
        <v>H</v>
      </c>
      <c r="CW52" s="48" t="str">
        <f>(IF(T52="","",IF(AY52&gt;BX52,"H",IF(AY52&lt;BX52,"A","D"))))</f>
        <v>D</v>
      </c>
      <c r="CX52" s="47"/>
      <c r="CY52" s="46" t="str">
        <f>(IF(V52="","",IF(BA52&gt;BZ52,"H",IF(BA52&lt;BZ52,"A","D"))))</f>
        <v>H</v>
      </c>
      <c r="DN52" s="34"/>
      <c r="DO52" s="17" t="str">
        <f t="shared" si="172"/>
        <v>Whitstable Town</v>
      </c>
      <c r="DP52" s="21">
        <f t="shared" si="173"/>
        <v>18</v>
      </c>
      <c r="DQ52" s="11">
        <f t="shared" si="174"/>
        <v>4</v>
      </c>
      <c r="DR52" s="11">
        <f t="shared" si="175"/>
        <v>2</v>
      </c>
      <c r="DS52" s="11">
        <f t="shared" si="176"/>
        <v>3</v>
      </c>
      <c r="DT52" s="11">
        <f>COUNTIF(CX$44:CX$53,"A")</f>
        <v>2</v>
      </c>
      <c r="DU52" s="11">
        <f>COUNTIF(CX$44:CX$53,"D")</f>
        <v>3</v>
      </c>
      <c r="DV52" s="11">
        <f>COUNTIF(CX$44:CX$53,"H")</f>
        <v>4</v>
      </c>
      <c r="DW52" s="21">
        <f t="shared" si="177"/>
        <v>6</v>
      </c>
      <c r="DX52" s="21">
        <f t="shared" si="178"/>
        <v>5</v>
      </c>
      <c r="DY52" s="21">
        <f t="shared" si="179"/>
        <v>7</v>
      </c>
      <c r="DZ52" s="20">
        <f>SUM($AR52:$BO52)+SUM(BY$44:BY$53)</f>
        <v>32</v>
      </c>
      <c r="EA52" s="20">
        <f>SUM($BQ52:$CN52)+SUM(AZ$44:AZ$53)</f>
        <v>29</v>
      </c>
      <c r="EB52" s="21">
        <f t="shared" si="180"/>
        <v>23</v>
      </c>
      <c r="EC52" s="20">
        <f t="shared" si="181"/>
        <v>3</v>
      </c>
      <c r="ED52" s="9"/>
      <c r="EE52" s="11">
        <f t="shared" si="182"/>
        <v>18</v>
      </c>
      <c r="EF52" s="11">
        <f t="shared" si="183"/>
        <v>6</v>
      </c>
      <c r="EG52" s="11">
        <f t="shared" si="184"/>
        <v>5</v>
      </c>
      <c r="EH52" s="11">
        <f t="shared" si="185"/>
        <v>7</v>
      </c>
      <c r="EI52" s="11">
        <f t="shared" si="186"/>
        <v>32</v>
      </c>
      <c r="EJ52" s="11">
        <f t="shared" si="187"/>
        <v>29</v>
      </c>
      <c r="EK52" s="11">
        <f t="shared" si="188"/>
        <v>23</v>
      </c>
      <c r="EL52" s="11">
        <f t="shared" si="189"/>
        <v>3</v>
      </c>
      <c r="EM52" s="17"/>
      <c r="EN52" s="8">
        <f t="shared" si="190"/>
        <v>0</v>
      </c>
      <c r="EO52" s="8">
        <f t="shared" si="191"/>
        <v>0</v>
      </c>
      <c r="EP52" s="8">
        <f t="shared" si="192"/>
        <v>0</v>
      </c>
      <c r="EQ52" s="8">
        <f t="shared" si="193"/>
        <v>0</v>
      </c>
      <c r="ER52" s="8">
        <f t="shared" si="194"/>
        <v>0</v>
      </c>
      <c r="ES52" s="8">
        <f t="shared" si="195"/>
        <v>0</v>
      </c>
      <c r="ET52" s="8">
        <f t="shared" si="196"/>
        <v>0</v>
      </c>
      <c r="EU52" s="8">
        <f t="shared" si="197"/>
        <v>0</v>
      </c>
      <c r="EW52" s="8" t="str">
        <f t="shared" si="198"/>
        <v/>
      </c>
      <c r="EX52" s="8" t="str">
        <f t="shared" si="199"/>
        <v/>
      </c>
      <c r="EY52" s="8" t="str">
        <f t="shared" si="200"/>
        <v/>
      </c>
      <c r="EZ52" s="8" t="str">
        <f t="shared" si="201"/>
        <v/>
      </c>
      <c r="FA52" s="8" t="str">
        <f t="shared" si="202"/>
        <v/>
      </c>
      <c r="FB52" s="8" t="str">
        <f t="shared" si="203"/>
        <v/>
      </c>
      <c r="FC52" s="8" t="str">
        <f t="shared" si="204"/>
        <v/>
      </c>
      <c r="FD52" s="8" t="str">
        <f t="shared" si="205"/>
        <v/>
      </c>
      <c r="FF52" s="78" t="s">
        <v>393</v>
      </c>
      <c r="FG52" s="61">
        <v>45</v>
      </c>
      <c r="FH52" s="60">
        <v>35</v>
      </c>
      <c r="FI52" s="60">
        <v>52</v>
      </c>
      <c r="FJ52" s="60">
        <v>25</v>
      </c>
      <c r="FK52" s="60">
        <v>37</v>
      </c>
      <c r="FL52" s="60">
        <v>29</v>
      </c>
      <c r="FM52" s="60">
        <v>40</v>
      </c>
      <c r="FN52" s="60">
        <v>41</v>
      </c>
      <c r="FO52" s="59"/>
      <c r="FP52" s="58">
        <v>55</v>
      </c>
      <c r="FQ52" s="10"/>
      <c r="FR52" s="10"/>
      <c r="FS52" s="10"/>
      <c r="FT52" s="9"/>
    </row>
    <row r="53" spans="1:185" s="17" customFormat="1" ht="12.75" thickBot="1" x14ac:dyDescent="0.25">
      <c r="A53" s="8">
        <v>10</v>
      </c>
      <c r="B53" s="8" t="s">
        <v>76</v>
      </c>
      <c r="C53" s="16">
        <v>18</v>
      </c>
      <c r="D53" s="16">
        <v>3</v>
      </c>
      <c r="E53" s="16">
        <v>3</v>
      </c>
      <c r="F53" s="16">
        <v>12</v>
      </c>
      <c r="G53" s="16">
        <v>18</v>
      </c>
      <c r="H53" s="16">
        <v>52</v>
      </c>
      <c r="I53" s="15">
        <v>12</v>
      </c>
      <c r="J53" s="16">
        <f t="shared" si="168"/>
        <v>-34</v>
      </c>
      <c r="L53" s="77" t="s">
        <v>69</v>
      </c>
      <c r="M53" s="27" t="s">
        <v>143</v>
      </c>
      <c r="N53" s="26" t="s">
        <v>16</v>
      </c>
      <c r="O53" s="26" t="s">
        <v>16</v>
      </c>
      <c r="P53" s="26" t="s">
        <v>147</v>
      </c>
      <c r="Q53" s="26" t="s">
        <v>16</v>
      </c>
      <c r="R53" s="26" t="s">
        <v>16</v>
      </c>
      <c r="S53" s="26" t="s">
        <v>55</v>
      </c>
      <c r="T53" s="26" t="s">
        <v>52</v>
      </c>
      <c r="U53" s="26" t="s">
        <v>120</v>
      </c>
      <c r="V53" s="22"/>
      <c r="W53" s="35"/>
      <c r="X53" s="35"/>
      <c r="Y53" s="35"/>
      <c r="Z53" s="35"/>
      <c r="AA53" s="13"/>
      <c r="AB53" s="77" t="s">
        <v>69</v>
      </c>
      <c r="AC53" s="27" t="s">
        <v>273</v>
      </c>
      <c r="AD53" s="26" t="s">
        <v>294</v>
      </c>
      <c r="AE53" s="26" t="s">
        <v>219</v>
      </c>
      <c r="AF53" s="26" t="s">
        <v>199</v>
      </c>
      <c r="AG53" s="26" t="s">
        <v>242</v>
      </c>
      <c r="AH53" s="26" t="s">
        <v>193</v>
      </c>
      <c r="AI53" s="26" t="s">
        <v>266</v>
      </c>
      <c r="AJ53" s="26" t="s">
        <v>226</v>
      </c>
      <c r="AK53" s="26" t="s">
        <v>387</v>
      </c>
      <c r="AL53" s="22"/>
      <c r="AM53" s="35"/>
      <c r="AN53" s="35"/>
      <c r="AO53" s="35"/>
      <c r="AP53" s="13"/>
      <c r="AQ53" s="12"/>
      <c r="AR53" s="45">
        <f t="shared" si="206"/>
        <v>3</v>
      </c>
      <c r="AS53" s="44">
        <f t="shared" si="212"/>
        <v>2</v>
      </c>
      <c r="AT53" s="44">
        <f t="shared" si="218"/>
        <v>2</v>
      </c>
      <c r="AU53" s="44">
        <f t="shared" si="224"/>
        <v>5</v>
      </c>
      <c r="AV53" s="44">
        <f>(IF(Q53="","",(IF(MID(Q53,2,1)="-",LEFT(Q53,1),LEFT(Q53,2)))+0))</f>
        <v>2</v>
      </c>
      <c r="AW53" s="44">
        <f>(IF(R53="","",(IF(MID(R53,2,1)="-",LEFT(R53,1),LEFT(R53,2)))+0))</f>
        <v>2</v>
      </c>
      <c r="AX53" s="44">
        <f>(IF(S53="","",(IF(MID(S53,2,1)="-",LEFT(S53,1),LEFT(S53,2)))+0))</f>
        <v>1</v>
      </c>
      <c r="AY53" s="44">
        <f>(IF(T53="","",(IF(MID(T53,2,1)="-",LEFT(T53,1),LEFT(T53,2)))+0))</f>
        <v>3</v>
      </c>
      <c r="AZ53" s="44">
        <f>(IF(U53="","",(IF(MID(U53,2,1)="-",LEFT(U53,1),LEFT(U53,2)))+0))</f>
        <v>0</v>
      </c>
      <c r="BA53" s="43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9"/>
      <c r="BQ53" s="45">
        <f t="shared" si="208"/>
        <v>1</v>
      </c>
      <c r="BR53" s="44">
        <f t="shared" si="214"/>
        <v>1</v>
      </c>
      <c r="BS53" s="44">
        <f t="shared" si="220"/>
        <v>1</v>
      </c>
      <c r="BT53" s="44">
        <f t="shared" si="225"/>
        <v>0</v>
      </c>
      <c r="BU53" s="44">
        <f>(IF(Q53="","",IF(RIGHT(Q53,2)="10",RIGHT(Q53,2),RIGHT(Q53,1))+0))</f>
        <v>1</v>
      </c>
      <c r="BV53" s="44">
        <f>(IF(R53="","",IF(RIGHT(R53,2)="10",RIGHT(R53,2),RIGHT(R53,1))+0))</f>
        <v>1</v>
      </c>
      <c r="BW53" s="44">
        <f>(IF(S53="","",IF(RIGHT(S53,2)="10",RIGHT(S53,2),RIGHT(S53,1))+0))</f>
        <v>1</v>
      </c>
      <c r="BX53" s="44">
        <f>(IF(T53="","",IF(RIGHT(T53,2)="10",RIGHT(T53,2),RIGHT(T53,1))+0))</f>
        <v>2</v>
      </c>
      <c r="BY53" s="44">
        <f>(IF(U53="","",IF(RIGHT(U53,2)="10",RIGHT(U53,2),RIGHT(U53,1))+0))</f>
        <v>1</v>
      </c>
      <c r="BZ53" s="43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9"/>
      <c r="CP53" s="45" t="str">
        <f t="shared" si="210"/>
        <v>H</v>
      </c>
      <c r="CQ53" s="44" t="str">
        <f t="shared" si="216"/>
        <v>H</v>
      </c>
      <c r="CR53" s="44" t="str">
        <f t="shared" si="222"/>
        <v>H</v>
      </c>
      <c r="CS53" s="44" t="str">
        <f t="shared" si="226"/>
        <v>H</v>
      </c>
      <c r="CT53" s="44" t="str">
        <f>(IF(Q53="","",IF(AV53&gt;BU53,"H",IF(AV53&lt;BU53,"A","D"))))</f>
        <v>H</v>
      </c>
      <c r="CU53" s="44" t="str">
        <f>(IF(R53="","",IF(AW53&gt;BV53,"H",IF(AW53&lt;BV53,"A","D"))))</f>
        <v>H</v>
      </c>
      <c r="CV53" s="44" t="str">
        <f>(IF(S53="","",IF(AX53&gt;BW53,"H",IF(AX53&lt;BW53,"A","D"))))</f>
        <v>D</v>
      </c>
      <c r="CW53" s="44" t="str">
        <f>(IF(T53="","",IF(AY53&gt;BX53,"H",IF(AY53&lt;BX53,"A","D"))))</f>
        <v>H</v>
      </c>
      <c r="CX53" s="44" t="str">
        <f>(IF(U53="","",IF(AZ53&gt;BY53,"H",IF(AZ53&lt;BY53,"A","D"))))</f>
        <v>A</v>
      </c>
      <c r="CY53" s="43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9"/>
      <c r="DO53" s="17" t="str">
        <f t="shared" si="172"/>
        <v>Worthing</v>
      </c>
      <c r="DP53" s="21">
        <f t="shared" si="173"/>
        <v>18</v>
      </c>
      <c r="DQ53" s="11">
        <f t="shared" si="174"/>
        <v>7</v>
      </c>
      <c r="DR53" s="11">
        <f t="shared" si="175"/>
        <v>1</v>
      </c>
      <c r="DS53" s="11">
        <f t="shared" si="176"/>
        <v>1</v>
      </c>
      <c r="DT53" s="11">
        <f>COUNTIF(CY$44:CY$53,"A")</f>
        <v>1</v>
      </c>
      <c r="DU53" s="11">
        <f>COUNTIF(CY$44:CY$53,"D")</f>
        <v>3</v>
      </c>
      <c r="DV53" s="11">
        <f>COUNTIF(CY$44:CY$53,"H")</f>
        <v>5</v>
      </c>
      <c r="DW53" s="21">
        <f t="shared" si="177"/>
        <v>8</v>
      </c>
      <c r="DX53" s="21">
        <f t="shared" si="178"/>
        <v>4</v>
      </c>
      <c r="DY53" s="21">
        <f t="shared" si="179"/>
        <v>6</v>
      </c>
      <c r="DZ53" s="20">
        <f>SUM($AR53:$BO53)+SUM(BZ$44:BZ$53)</f>
        <v>28</v>
      </c>
      <c r="EA53" s="20">
        <f>SUM($BQ53:$CN53)+SUM(BA$44:BA$53)</f>
        <v>22</v>
      </c>
      <c r="EB53" s="21">
        <f t="shared" si="180"/>
        <v>28</v>
      </c>
      <c r="EC53" s="20">
        <f t="shared" si="181"/>
        <v>6</v>
      </c>
      <c r="ED53" s="9"/>
      <c r="EE53" s="11">
        <f t="shared" si="182"/>
        <v>18</v>
      </c>
      <c r="EF53" s="11">
        <f t="shared" si="183"/>
        <v>8</v>
      </c>
      <c r="EG53" s="11">
        <f t="shared" si="184"/>
        <v>4</v>
      </c>
      <c r="EH53" s="11">
        <f t="shared" si="185"/>
        <v>6</v>
      </c>
      <c r="EI53" s="11">
        <f t="shared" si="186"/>
        <v>28</v>
      </c>
      <c r="EJ53" s="11">
        <f t="shared" si="187"/>
        <v>22</v>
      </c>
      <c r="EK53" s="11">
        <f t="shared" si="188"/>
        <v>28</v>
      </c>
      <c r="EL53" s="11">
        <f t="shared" si="189"/>
        <v>6</v>
      </c>
      <c r="EM53" s="8"/>
      <c r="EN53" s="8">
        <f t="shared" si="190"/>
        <v>0</v>
      </c>
      <c r="EO53" s="8">
        <f t="shared" si="191"/>
        <v>0</v>
      </c>
      <c r="EP53" s="8">
        <f t="shared" si="192"/>
        <v>0</v>
      </c>
      <c r="EQ53" s="8">
        <f t="shared" si="193"/>
        <v>0</v>
      </c>
      <c r="ER53" s="8">
        <f t="shared" si="194"/>
        <v>0</v>
      </c>
      <c r="ES53" s="8">
        <f t="shared" si="195"/>
        <v>0</v>
      </c>
      <c r="ET53" s="8">
        <f t="shared" si="196"/>
        <v>0</v>
      </c>
      <c r="EU53" s="8">
        <f t="shared" si="197"/>
        <v>0</v>
      </c>
      <c r="EW53" s="8" t="str">
        <f t="shared" si="198"/>
        <v/>
      </c>
      <c r="EX53" s="8" t="str">
        <f t="shared" si="199"/>
        <v/>
      </c>
      <c r="EY53" s="8" t="str">
        <f t="shared" si="200"/>
        <v/>
      </c>
      <c r="EZ53" s="8" t="str">
        <f t="shared" si="201"/>
        <v/>
      </c>
      <c r="FA53" s="8" t="str">
        <f t="shared" si="202"/>
        <v/>
      </c>
      <c r="FB53" s="8" t="str">
        <f t="shared" si="203"/>
        <v/>
      </c>
      <c r="FC53" s="8" t="str">
        <f t="shared" si="204"/>
        <v/>
      </c>
      <c r="FD53" s="8" t="str">
        <f t="shared" si="205"/>
        <v/>
      </c>
      <c r="FF53" s="76" t="s">
        <v>69</v>
      </c>
      <c r="FG53" s="57">
        <v>76</v>
      </c>
      <c r="FH53" s="56">
        <v>56</v>
      </c>
      <c r="FI53" s="56">
        <v>52</v>
      </c>
      <c r="FJ53" s="56">
        <v>43</v>
      </c>
      <c r="FK53" s="56">
        <v>40</v>
      </c>
      <c r="FL53" s="56">
        <v>65</v>
      </c>
      <c r="FM53" s="56">
        <v>56</v>
      </c>
      <c r="FN53" s="56">
        <v>75</v>
      </c>
      <c r="FO53" s="56">
        <v>73</v>
      </c>
      <c r="FP53" s="19"/>
      <c r="FQ53" s="18"/>
      <c r="FR53" s="18"/>
      <c r="FS53" s="18"/>
      <c r="FT53" s="9"/>
      <c r="FU53" s="8"/>
      <c r="FV53" s="8"/>
      <c r="FW53" s="8"/>
      <c r="FX53" s="8"/>
      <c r="FY53" s="8"/>
      <c r="FZ53" s="8"/>
      <c r="GA53" s="8"/>
      <c r="GB53" s="8"/>
      <c r="GC53" s="8"/>
    </row>
    <row r="54" spans="1:185" s="8" customFormat="1" x14ac:dyDescent="0.2">
      <c r="C54" s="16"/>
      <c r="D54" s="14">
        <f>SUM(D44:D53)</f>
        <v>70</v>
      </c>
      <c r="E54" s="14">
        <f>SUM(E44:E53)</f>
        <v>40</v>
      </c>
      <c r="F54" s="14">
        <f>SUM(F44:F53)</f>
        <v>70</v>
      </c>
      <c r="G54" s="14">
        <f>SUM(G44:G53)</f>
        <v>286</v>
      </c>
      <c r="H54" s="14">
        <f>SUM(H44:H53)</f>
        <v>286</v>
      </c>
      <c r="I54" s="15"/>
      <c r="J54" s="14">
        <f>SUM(J44:J53)</f>
        <v>0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2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E54" s="11"/>
      <c r="EF54" s="11"/>
      <c r="EG54" s="11"/>
      <c r="EH54" s="11"/>
      <c r="EI54" s="11"/>
      <c r="EJ54" s="11"/>
      <c r="EK54" s="11"/>
      <c r="EL54" s="11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</row>
    <row r="55" spans="1:185" s="8" customFormat="1" ht="12.75" thickBot="1" x14ac:dyDescent="0.25">
      <c r="A55" s="17" t="s">
        <v>360</v>
      </c>
      <c r="B55" s="274" t="s">
        <v>545</v>
      </c>
      <c r="C55" s="42" t="s">
        <v>417</v>
      </c>
      <c r="D55" s="15"/>
      <c r="E55" s="15"/>
      <c r="F55" s="15"/>
      <c r="G55" s="15"/>
      <c r="H55" s="15"/>
      <c r="I55" s="15"/>
      <c r="J55" s="15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2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E55" s="11"/>
      <c r="EF55" s="11"/>
      <c r="EG55" s="11"/>
      <c r="EH55" s="11"/>
      <c r="EI55" s="11"/>
      <c r="EJ55" s="11"/>
      <c r="EK55" s="11"/>
      <c r="EL55" s="11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9"/>
    </row>
    <row r="56" spans="1:185" s="8" customFormat="1" ht="12.75" thickBot="1" x14ac:dyDescent="0.25">
      <c r="A56" s="17" t="s">
        <v>51</v>
      </c>
      <c r="B56" s="17" t="s">
        <v>50</v>
      </c>
      <c r="C56" s="15" t="s">
        <v>42</v>
      </c>
      <c r="D56" s="15" t="s">
        <v>41</v>
      </c>
      <c r="E56" s="15" t="s">
        <v>40</v>
      </c>
      <c r="F56" s="15" t="s">
        <v>39</v>
      </c>
      <c r="G56" s="15" t="s">
        <v>38</v>
      </c>
      <c r="H56" s="15" t="s">
        <v>37</v>
      </c>
      <c r="I56" s="15" t="s">
        <v>36</v>
      </c>
      <c r="J56" s="15" t="s">
        <v>43</v>
      </c>
      <c r="L56" s="66" t="s">
        <v>154</v>
      </c>
      <c r="M56" s="41" t="s">
        <v>416</v>
      </c>
      <c r="N56" s="41" t="s">
        <v>415</v>
      </c>
      <c r="O56" s="41" t="s">
        <v>414</v>
      </c>
      <c r="P56" s="41" t="s">
        <v>413</v>
      </c>
      <c r="Q56" s="41" t="s">
        <v>412</v>
      </c>
      <c r="R56" s="41" t="s">
        <v>411</v>
      </c>
      <c r="S56" s="41" t="s">
        <v>410</v>
      </c>
      <c r="T56" s="41" t="s">
        <v>365</v>
      </c>
      <c r="U56" s="40" t="s">
        <v>409</v>
      </c>
      <c r="V56" s="13"/>
      <c r="W56" s="13"/>
      <c r="X56" s="13"/>
      <c r="Y56" s="13"/>
      <c r="Z56" s="13"/>
      <c r="AA56" s="13"/>
      <c r="AB56" s="66" t="s">
        <v>154</v>
      </c>
      <c r="AC56" s="41" t="s">
        <v>416</v>
      </c>
      <c r="AD56" s="41" t="s">
        <v>415</v>
      </c>
      <c r="AE56" s="41" t="s">
        <v>414</v>
      </c>
      <c r="AF56" s="41" t="s">
        <v>413</v>
      </c>
      <c r="AG56" s="41" t="s">
        <v>412</v>
      </c>
      <c r="AH56" s="41" t="s">
        <v>411</v>
      </c>
      <c r="AI56" s="41" t="s">
        <v>410</v>
      </c>
      <c r="AJ56" s="41" t="s">
        <v>365</v>
      </c>
      <c r="AK56" s="40" t="s">
        <v>409</v>
      </c>
      <c r="AL56" s="13"/>
      <c r="AM56" s="13"/>
      <c r="AN56" s="13"/>
      <c r="AO56" s="13"/>
      <c r="AP56" s="13"/>
      <c r="AQ56" s="12"/>
      <c r="DP56" s="16" t="s">
        <v>42</v>
      </c>
      <c r="DQ56" s="16" t="s">
        <v>49</v>
      </c>
      <c r="DR56" s="16" t="s">
        <v>48</v>
      </c>
      <c r="DS56" s="16" t="s">
        <v>47</v>
      </c>
      <c r="DT56" s="16" t="s">
        <v>46</v>
      </c>
      <c r="DU56" s="16" t="s">
        <v>45</v>
      </c>
      <c r="DV56" s="16" t="s">
        <v>44</v>
      </c>
      <c r="DW56" s="16" t="s">
        <v>41</v>
      </c>
      <c r="DX56" s="16" t="s">
        <v>40</v>
      </c>
      <c r="DY56" s="16" t="s">
        <v>39</v>
      </c>
      <c r="DZ56" s="16" t="s">
        <v>38</v>
      </c>
      <c r="EA56" s="16" t="s">
        <v>37</v>
      </c>
      <c r="EB56" s="16" t="s">
        <v>36</v>
      </c>
      <c r="EC56" s="16" t="s">
        <v>43</v>
      </c>
      <c r="ED56" s="16"/>
      <c r="EE56" s="16" t="s">
        <v>42</v>
      </c>
      <c r="EF56" s="16" t="s">
        <v>41</v>
      </c>
      <c r="EG56" s="16" t="s">
        <v>40</v>
      </c>
      <c r="EH56" s="16" t="s">
        <v>39</v>
      </c>
      <c r="EI56" s="16" t="s">
        <v>38</v>
      </c>
      <c r="EJ56" s="16" t="s">
        <v>37</v>
      </c>
      <c r="EK56" s="16" t="s">
        <v>36</v>
      </c>
      <c r="EL56" s="16" t="s">
        <v>43</v>
      </c>
      <c r="EX56" s="16" t="s">
        <v>42</v>
      </c>
      <c r="EY56" s="16" t="s">
        <v>41</v>
      </c>
      <c r="EZ56" s="16" t="s">
        <v>40</v>
      </c>
      <c r="FA56" s="16" t="s">
        <v>39</v>
      </c>
      <c r="FB56" s="16" t="s">
        <v>38</v>
      </c>
      <c r="FC56" s="16" t="s">
        <v>37</v>
      </c>
      <c r="FD56" s="16" t="s">
        <v>36</v>
      </c>
      <c r="FF56" s="96" t="s">
        <v>154</v>
      </c>
      <c r="FG56" s="68" t="s">
        <v>416</v>
      </c>
      <c r="FH56" s="68" t="s">
        <v>415</v>
      </c>
      <c r="FI56" s="68" t="s">
        <v>414</v>
      </c>
      <c r="FJ56" s="68" t="s">
        <v>413</v>
      </c>
      <c r="FK56" s="68" t="s">
        <v>412</v>
      </c>
      <c r="FL56" s="68" t="s">
        <v>411</v>
      </c>
      <c r="FM56" s="68" t="s">
        <v>410</v>
      </c>
      <c r="FN56" s="68" t="s">
        <v>365</v>
      </c>
      <c r="FO56" s="67" t="s">
        <v>409</v>
      </c>
      <c r="FP56" s="10"/>
      <c r="FQ56" s="10"/>
      <c r="FR56" s="10"/>
      <c r="FS56" s="10"/>
      <c r="FT56" s="10"/>
    </row>
    <row r="57" spans="1:185" s="8" customFormat="1" x14ac:dyDescent="0.2">
      <c r="A57" s="8">
        <v>1</v>
      </c>
      <c r="B57" s="8" t="s">
        <v>407</v>
      </c>
      <c r="C57" s="16">
        <v>16</v>
      </c>
      <c r="D57" s="16">
        <v>12</v>
      </c>
      <c r="E57" s="16">
        <v>2</v>
      </c>
      <c r="F57" s="16">
        <v>2</v>
      </c>
      <c r="G57" s="180">
        <v>56</v>
      </c>
      <c r="H57" s="180">
        <v>17</v>
      </c>
      <c r="I57" s="15">
        <v>38</v>
      </c>
      <c r="J57" s="16">
        <f t="shared" ref="J57:J65" si="227">G57-H57</f>
        <v>39</v>
      </c>
      <c r="L57" s="79" t="s">
        <v>408</v>
      </c>
      <c r="M57" s="38"/>
      <c r="N57" s="37" t="s">
        <v>161</v>
      </c>
      <c r="O57" s="37" t="s">
        <v>145</v>
      </c>
      <c r="P57" s="37" t="s">
        <v>135</v>
      </c>
      <c r="Q57" s="37" t="s">
        <v>143</v>
      </c>
      <c r="R57" s="37" t="s">
        <v>143</v>
      </c>
      <c r="S57" s="37" t="s">
        <v>83</v>
      </c>
      <c r="T57" s="37" t="s">
        <v>161</v>
      </c>
      <c r="U57" s="39" t="s">
        <v>55</v>
      </c>
      <c r="V57" s="13"/>
      <c r="W57" s="13"/>
      <c r="X57" s="13"/>
      <c r="Y57" s="13"/>
      <c r="Z57" s="13"/>
      <c r="AA57" s="13"/>
      <c r="AB57" s="79" t="s">
        <v>408</v>
      </c>
      <c r="AC57" s="38"/>
      <c r="AD57" s="37" t="s">
        <v>239</v>
      </c>
      <c r="AE57" s="37" t="s">
        <v>167</v>
      </c>
      <c r="AF57" s="37" t="s">
        <v>296</v>
      </c>
      <c r="AG57" s="37" t="s">
        <v>235</v>
      </c>
      <c r="AH57" s="37" t="s">
        <v>201</v>
      </c>
      <c r="AI57" s="37" t="s">
        <v>355</v>
      </c>
      <c r="AJ57" s="37" t="s">
        <v>301</v>
      </c>
      <c r="AK57" s="39" t="s">
        <v>212</v>
      </c>
      <c r="AL57" s="13"/>
      <c r="AM57" s="13"/>
      <c r="AN57" s="13"/>
      <c r="AO57" s="13"/>
      <c r="AP57" s="13"/>
      <c r="AQ57" s="12"/>
      <c r="AR57" s="52"/>
      <c r="AS57" s="51">
        <f t="shared" ref="AS57:AZ57" si="228">(IF(N57="","",(IF(MID(N57,2,1)="-",LEFT(N57,1),LEFT(N57,2)))+0))</f>
        <v>0</v>
      </c>
      <c r="AT57" s="51">
        <f t="shared" si="228"/>
        <v>4</v>
      </c>
      <c r="AU57" s="51">
        <f t="shared" si="228"/>
        <v>1</v>
      </c>
      <c r="AV57" s="51">
        <f t="shared" si="228"/>
        <v>3</v>
      </c>
      <c r="AW57" s="51">
        <f t="shared" si="228"/>
        <v>3</v>
      </c>
      <c r="AX57" s="51">
        <f t="shared" si="228"/>
        <v>2</v>
      </c>
      <c r="AY57" s="51">
        <f t="shared" si="228"/>
        <v>0</v>
      </c>
      <c r="AZ57" s="50">
        <f t="shared" si="228"/>
        <v>1</v>
      </c>
      <c r="BQ57" s="52"/>
      <c r="BR57" s="51">
        <f t="shared" ref="BR57:BY57" si="229">(IF(N57="","",IF(RIGHT(N57,2)="10",RIGHT(N57,2),RIGHT(N57,1))+0))</f>
        <v>0</v>
      </c>
      <c r="BS57" s="51">
        <f t="shared" si="229"/>
        <v>2</v>
      </c>
      <c r="BT57" s="51">
        <f t="shared" si="229"/>
        <v>3</v>
      </c>
      <c r="BU57" s="51">
        <f t="shared" si="229"/>
        <v>1</v>
      </c>
      <c r="BV57" s="51">
        <f t="shared" si="229"/>
        <v>1</v>
      </c>
      <c r="BW57" s="51">
        <f t="shared" si="229"/>
        <v>3</v>
      </c>
      <c r="BX57" s="51">
        <f t="shared" si="229"/>
        <v>0</v>
      </c>
      <c r="BY57" s="50">
        <f t="shared" si="229"/>
        <v>1</v>
      </c>
      <c r="CP57" s="52"/>
      <c r="CQ57" s="51" t="str">
        <f t="shared" ref="CQ57:CX57" si="230">(IF(N57="","",IF(AS57&gt;BR57,"H",IF(AS57&lt;BR57,"A","D"))))</f>
        <v>D</v>
      </c>
      <c r="CR57" s="51" t="str">
        <f t="shared" si="230"/>
        <v>H</v>
      </c>
      <c r="CS57" s="51" t="str">
        <f t="shared" si="230"/>
        <v>A</v>
      </c>
      <c r="CT57" s="51" t="str">
        <f t="shared" si="230"/>
        <v>H</v>
      </c>
      <c r="CU57" s="51" t="str">
        <f t="shared" si="230"/>
        <v>H</v>
      </c>
      <c r="CV57" s="51" t="str">
        <f t="shared" si="230"/>
        <v>A</v>
      </c>
      <c r="CW57" s="51" t="str">
        <f t="shared" si="230"/>
        <v>D</v>
      </c>
      <c r="CX57" s="50" t="str">
        <f t="shared" si="230"/>
        <v>D</v>
      </c>
      <c r="DO57" s="17" t="str">
        <f t="shared" ref="DO57:DO65" si="231">L57</f>
        <v>AFC Hornchurch</v>
      </c>
      <c r="DP57" s="21">
        <f t="shared" ref="DP57:DP65" si="232">SUM(DW57:DY57)</f>
        <v>16</v>
      </c>
      <c r="DQ57" s="11">
        <f t="shared" ref="DQ57:DQ65" si="233">COUNTIF($CP57:$DM57,"H")</f>
        <v>3</v>
      </c>
      <c r="DR57" s="11">
        <f t="shared" ref="DR57:DR65" si="234">COUNTIF($CP57:$DM57,"D")</f>
        <v>3</v>
      </c>
      <c r="DS57" s="11">
        <f t="shared" ref="DS57:DS65" si="235">COUNTIF($CP57:$DM57,"A")</f>
        <v>2</v>
      </c>
      <c r="DT57" s="11">
        <f>COUNTIF(CP$57:CP$65,"A")</f>
        <v>6</v>
      </c>
      <c r="DU57" s="11">
        <f>COUNTIF(CP$57:CP$65,"D")</f>
        <v>1</v>
      </c>
      <c r="DV57" s="11">
        <f>COUNTIF(CP$57:CP$65,"H")</f>
        <v>1</v>
      </c>
      <c r="DW57" s="21">
        <f t="shared" ref="DW57:DW65" si="236">DQ57+DT57</f>
        <v>9</v>
      </c>
      <c r="DX57" s="21">
        <f t="shared" ref="DX57:DX65" si="237">DR57+DU57</f>
        <v>4</v>
      </c>
      <c r="DY57" s="21">
        <f t="shared" ref="DY57:DY65" si="238">DS57+DV57</f>
        <v>3</v>
      </c>
      <c r="DZ57" s="20">
        <f>SUM($AR57:$BO57)+SUM(BQ$57:BQ$65)</f>
        <v>33</v>
      </c>
      <c r="EA57" s="20">
        <f>SUM($BQ57:$CN57)+SUM(AR$57:AR$65)</f>
        <v>14</v>
      </c>
      <c r="EB57" s="21">
        <f t="shared" ref="EB57:EB65" si="239">(DW57*3)+DX57</f>
        <v>31</v>
      </c>
      <c r="EC57" s="20">
        <f t="shared" ref="EC57:EC65" si="240">DZ57-EA57</f>
        <v>19</v>
      </c>
      <c r="ED57" s="9"/>
      <c r="EE57" s="11">
        <f t="shared" ref="EE57:EE65" si="241">VLOOKUP($DO57,$B$57:$J$65,2,0)</f>
        <v>16</v>
      </c>
      <c r="EF57" s="11">
        <f t="shared" ref="EF57:EF65" si="242">VLOOKUP($DO57,$B$57:$J$65,3,0)</f>
        <v>9</v>
      </c>
      <c r="EG57" s="11">
        <f t="shared" ref="EG57:EG65" si="243">VLOOKUP($DO57,$B$57:$J$65,4,0)</f>
        <v>4</v>
      </c>
      <c r="EH57" s="11">
        <f t="shared" ref="EH57:EH65" si="244">VLOOKUP($DO57,$B$57:$J$65,5,0)</f>
        <v>3</v>
      </c>
      <c r="EI57" s="11">
        <f t="shared" ref="EI57:EI65" si="245">VLOOKUP($DO57,$B$57:$J$65,6,0)</f>
        <v>33</v>
      </c>
      <c r="EJ57" s="11">
        <f t="shared" ref="EJ57:EJ65" si="246">VLOOKUP($DO57,$B$57:$J$65,7,0)</f>
        <v>14</v>
      </c>
      <c r="EK57" s="11">
        <f t="shared" ref="EK57:EK65" si="247">VLOOKUP($DO57,$B$57:$J$65,8,0)</f>
        <v>31</v>
      </c>
      <c r="EL57" s="11">
        <f t="shared" ref="EL57:EL65" si="248">VLOOKUP($DO57,$B$57:$J$65,9,0)</f>
        <v>19</v>
      </c>
      <c r="EN57" s="8">
        <f t="shared" ref="EN57:EN65" si="249">IF(DP57=EE57,0,1)</f>
        <v>0</v>
      </c>
      <c r="EO57" s="8">
        <f t="shared" ref="EO57:EO65" si="250">IF(DW57=EF57,0,1)</f>
        <v>0</v>
      </c>
      <c r="EP57" s="8">
        <f t="shared" ref="EP57:EP65" si="251">IF(DX57=EG57,0,1)</f>
        <v>0</v>
      </c>
      <c r="EQ57" s="8">
        <f t="shared" ref="EQ57:EQ65" si="252">IF(DY57=EH57,0,1)</f>
        <v>0</v>
      </c>
      <c r="ER57" s="8">
        <f t="shared" ref="ER57:ER65" si="253">IF(DZ57=EI57,0,1)</f>
        <v>0</v>
      </c>
      <c r="ES57" s="8">
        <f t="shared" ref="ES57:ES65" si="254">IF(EA57=EJ57,0,1)</f>
        <v>0</v>
      </c>
      <c r="ET57" s="8">
        <f t="shared" ref="ET57:ET65" si="255">IF(EB57=EK57,0,1)</f>
        <v>0</v>
      </c>
      <c r="EU57" s="8">
        <f t="shared" ref="EU57:EU65" si="256">IF(EC57=EL57,0,1)</f>
        <v>0</v>
      </c>
      <c r="EW57" s="8" t="str">
        <f t="shared" ref="EW57:EW65" si="257">IF(SUM($EN57:$EU57)=0,"",DO57)</f>
        <v/>
      </c>
      <c r="EX57" s="8" t="str">
        <f t="shared" ref="EX57:EX65" si="258">IF(SUM($EN57:$EU57)=0,"",EE57-DP57)</f>
        <v/>
      </c>
      <c r="EY57" s="8" t="str">
        <f t="shared" ref="EY57:EY65" si="259">IF(SUM($EN57:$EU57)=0,"",EF57-DW57)</f>
        <v/>
      </c>
      <c r="EZ57" s="8" t="str">
        <f t="shared" ref="EZ57:EZ65" si="260">IF(SUM($EN57:$EU57)=0,"",EG57-DX57)</f>
        <v/>
      </c>
      <c r="FA57" s="8" t="str">
        <f t="shared" ref="FA57:FA65" si="261">IF(SUM($EN57:$EU57)=0,"",EH57-DY57)</f>
        <v/>
      </c>
      <c r="FB57" s="8" t="str">
        <f t="shared" ref="FB57:FB65" si="262">IF(SUM($EN57:$EU57)=0,"",EI57-DZ57)</f>
        <v/>
      </c>
      <c r="FC57" s="8" t="str">
        <f t="shared" ref="FC57:FC65" si="263">IF(SUM($EN57:$EU57)=0,"",EJ57-EA57)</f>
        <v/>
      </c>
      <c r="FD57" s="8" t="str">
        <f t="shared" ref="FD57:FD65" si="264">IF(SUM($EN57:$EU57)=0,"",EK57-EB57)</f>
        <v/>
      </c>
      <c r="FF57" s="78" t="s">
        <v>408</v>
      </c>
      <c r="FG57" s="65"/>
      <c r="FH57" s="64">
        <v>27</v>
      </c>
      <c r="FI57" s="64">
        <v>31</v>
      </c>
      <c r="FJ57" s="64">
        <v>28</v>
      </c>
      <c r="FK57" s="64">
        <v>27</v>
      </c>
      <c r="FL57" s="64">
        <v>26</v>
      </c>
      <c r="FM57" s="64">
        <v>15</v>
      </c>
      <c r="FN57" s="64">
        <v>21</v>
      </c>
      <c r="FO57" s="63">
        <v>34</v>
      </c>
      <c r="FP57" s="10"/>
      <c r="FQ57" s="10"/>
      <c r="FR57" s="10"/>
      <c r="FS57" s="10"/>
      <c r="FT57" s="10"/>
    </row>
    <row r="58" spans="1:185" s="8" customFormat="1" x14ac:dyDescent="0.2">
      <c r="A58" s="8">
        <v>2</v>
      </c>
      <c r="B58" s="8" t="s">
        <v>408</v>
      </c>
      <c r="C58" s="16">
        <v>16</v>
      </c>
      <c r="D58" s="16">
        <v>9</v>
      </c>
      <c r="E58" s="16">
        <v>4</v>
      </c>
      <c r="F58" s="16">
        <v>3</v>
      </c>
      <c r="G58" s="180">
        <v>33</v>
      </c>
      <c r="H58" s="180">
        <v>14</v>
      </c>
      <c r="I58" s="15">
        <v>31</v>
      </c>
      <c r="J58" s="16">
        <f t="shared" si="227"/>
        <v>19</v>
      </c>
      <c r="L58" s="79" t="s">
        <v>407</v>
      </c>
      <c r="M58" s="33" t="s">
        <v>143</v>
      </c>
      <c r="N58" s="28"/>
      <c r="O58" s="29" t="s">
        <v>21</v>
      </c>
      <c r="P58" s="29" t="s">
        <v>103</v>
      </c>
      <c r="Q58" s="29" t="s">
        <v>147</v>
      </c>
      <c r="R58" s="29" t="s">
        <v>312</v>
      </c>
      <c r="S58" s="29" t="s">
        <v>143</v>
      </c>
      <c r="T58" s="29" t="s">
        <v>62</v>
      </c>
      <c r="U58" s="32" t="s">
        <v>52</v>
      </c>
      <c r="V58" s="13"/>
      <c r="W58" s="13"/>
      <c r="X58" s="13"/>
      <c r="Y58" s="13"/>
      <c r="Z58" s="13"/>
      <c r="AA58" s="13"/>
      <c r="AB58" s="79" t="s">
        <v>407</v>
      </c>
      <c r="AC58" s="33" t="s">
        <v>316</v>
      </c>
      <c r="AD58" s="28"/>
      <c r="AE58" s="29" t="s">
        <v>9</v>
      </c>
      <c r="AF58" s="29" t="s">
        <v>286</v>
      </c>
      <c r="AG58" s="29" t="s">
        <v>2</v>
      </c>
      <c r="AH58" s="29" t="s">
        <v>299</v>
      </c>
      <c r="AI58" s="29" t="s">
        <v>18</v>
      </c>
      <c r="AJ58" s="29" t="s">
        <v>290</v>
      </c>
      <c r="AK58" s="32" t="s">
        <v>280</v>
      </c>
      <c r="AL58" s="13"/>
      <c r="AM58" s="13"/>
      <c r="AN58" s="13"/>
      <c r="AO58" s="13"/>
      <c r="AP58" s="13"/>
      <c r="AQ58" s="12"/>
      <c r="AR58" s="49"/>
      <c r="AS58" s="47"/>
      <c r="AT58" s="48">
        <f t="shared" ref="AT58:AZ58" si="265">(IF(O58="","",(IF(MID(O58,2,1)="-",LEFT(O58,1),LEFT(O58,2)))+0))</f>
        <v>2</v>
      </c>
      <c r="AU58" s="48">
        <f t="shared" si="265"/>
        <v>8</v>
      </c>
      <c r="AV58" s="48">
        <f t="shared" si="265"/>
        <v>5</v>
      </c>
      <c r="AW58" s="48">
        <f t="shared" si="265"/>
        <v>10</v>
      </c>
      <c r="AX58" s="48">
        <f t="shared" si="265"/>
        <v>3</v>
      </c>
      <c r="AY58" s="48">
        <f t="shared" si="265"/>
        <v>4</v>
      </c>
      <c r="AZ58" s="46">
        <f t="shared" si="265"/>
        <v>3</v>
      </c>
      <c r="BQ58" s="49"/>
      <c r="BR58" s="47"/>
      <c r="BS58" s="48">
        <f t="shared" ref="BS58:BY58" si="266">(IF(O58="","",IF(RIGHT(O58,2)="10",RIGHT(O58,2),RIGHT(O58,1))+0))</f>
        <v>2</v>
      </c>
      <c r="BT58" s="48">
        <f t="shared" si="266"/>
        <v>0</v>
      </c>
      <c r="BU58" s="48">
        <f t="shared" si="266"/>
        <v>0</v>
      </c>
      <c r="BV58" s="48">
        <f t="shared" si="266"/>
        <v>0</v>
      </c>
      <c r="BW58" s="48">
        <f t="shared" si="266"/>
        <v>1</v>
      </c>
      <c r="BX58" s="48">
        <f t="shared" si="266"/>
        <v>1</v>
      </c>
      <c r="BY58" s="46">
        <f t="shared" si="266"/>
        <v>2</v>
      </c>
      <c r="CP58" s="49" t="s">
        <v>248</v>
      </c>
      <c r="CQ58" s="47"/>
      <c r="CR58" s="48" t="str">
        <f t="shared" ref="CR58:CX58" si="267">(IF(O58="","",IF(AT58&gt;BS58,"H",IF(AT58&lt;BS58,"A","D"))))</f>
        <v>D</v>
      </c>
      <c r="CS58" s="48" t="str">
        <f t="shared" si="267"/>
        <v>H</v>
      </c>
      <c r="CT58" s="48" t="str">
        <f t="shared" si="267"/>
        <v>H</v>
      </c>
      <c r="CU58" s="48" t="str">
        <f t="shared" si="267"/>
        <v>H</v>
      </c>
      <c r="CV58" s="48" t="str">
        <f t="shared" si="267"/>
        <v>H</v>
      </c>
      <c r="CW58" s="48" t="str">
        <f t="shared" si="267"/>
        <v>H</v>
      </c>
      <c r="CX58" s="46" t="str">
        <f t="shared" si="267"/>
        <v>H</v>
      </c>
      <c r="DO58" s="17" t="str">
        <f t="shared" si="231"/>
        <v>Billericay Town</v>
      </c>
      <c r="DP58" s="21">
        <f t="shared" si="232"/>
        <v>16</v>
      </c>
      <c r="DQ58" s="11">
        <f t="shared" si="233"/>
        <v>7</v>
      </c>
      <c r="DR58" s="11">
        <f t="shared" si="234"/>
        <v>1</v>
      </c>
      <c r="DS58" s="11">
        <f t="shared" si="235"/>
        <v>0</v>
      </c>
      <c r="DT58" s="11">
        <f>COUNTIF(CQ$57:CQ$65,"A")</f>
        <v>5</v>
      </c>
      <c r="DU58" s="11">
        <f>COUNTIF(CQ$57:CQ$65,"D")</f>
        <v>1</v>
      </c>
      <c r="DV58" s="11">
        <f>COUNTIF(CQ$57:CQ$65,"H")</f>
        <v>2</v>
      </c>
      <c r="DW58" s="21">
        <f t="shared" si="236"/>
        <v>12</v>
      </c>
      <c r="DX58" s="21">
        <f t="shared" si="237"/>
        <v>2</v>
      </c>
      <c r="DY58" s="21">
        <f t="shared" si="238"/>
        <v>2</v>
      </c>
      <c r="DZ58" s="20">
        <f>SUM($AR58:$BO58)+SUM(BR$57:BR$65)</f>
        <v>56</v>
      </c>
      <c r="EA58" s="20">
        <f>SUM($BQ58:$CN58)+SUM(AS$57:AS$65)</f>
        <v>17</v>
      </c>
      <c r="EB58" s="21">
        <f t="shared" si="239"/>
        <v>38</v>
      </c>
      <c r="EC58" s="20">
        <f t="shared" si="240"/>
        <v>39</v>
      </c>
      <c r="ED58" s="9"/>
      <c r="EE58" s="11">
        <f t="shared" si="241"/>
        <v>16</v>
      </c>
      <c r="EF58" s="11">
        <f t="shared" si="242"/>
        <v>12</v>
      </c>
      <c r="EG58" s="11">
        <f t="shared" si="243"/>
        <v>2</v>
      </c>
      <c r="EH58" s="11">
        <f t="shared" si="244"/>
        <v>2</v>
      </c>
      <c r="EI58" s="11">
        <f t="shared" si="245"/>
        <v>56</v>
      </c>
      <c r="EJ58" s="11">
        <f t="shared" si="246"/>
        <v>17</v>
      </c>
      <c r="EK58" s="11">
        <f t="shared" si="247"/>
        <v>38</v>
      </c>
      <c r="EL58" s="11">
        <f t="shared" si="248"/>
        <v>39</v>
      </c>
      <c r="EN58" s="8">
        <f t="shared" si="249"/>
        <v>0</v>
      </c>
      <c r="EO58" s="8">
        <f t="shared" si="250"/>
        <v>0</v>
      </c>
      <c r="EP58" s="8">
        <f t="shared" si="251"/>
        <v>0</v>
      </c>
      <c r="EQ58" s="8">
        <f t="shared" si="252"/>
        <v>0</v>
      </c>
      <c r="ER58" s="8">
        <f t="shared" si="253"/>
        <v>0</v>
      </c>
      <c r="ES58" s="8">
        <f t="shared" si="254"/>
        <v>0</v>
      </c>
      <c r="ET58" s="8">
        <f t="shared" si="255"/>
        <v>0</v>
      </c>
      <c r="EU58" s="8">
        <f t="shared" si="256"/>
        <v>0</v>
      </c>
      <c r="EW58" s="8" t="str">
        <f t="shared" si="257"/>
        <v/>
      </c>
      <c r="EX58" s="8" t="str">
        <f t="shared" si="258"/>
        <v/>
      </c>
      <c r="EY58" s="8" t="str">
        <f t="shared" si="259"/>
        <v/>
      </c>
      <c r="EZ58" s="8" t="str">
        <f t="shared" si="260"/>
        <v/>
      </c>
      <c r="FA58" s="8" t="str">
        <f t="shared" si="261"/>
        <v/>
      </c>
      <c r="FB58" s="8" t="str">
        <f t="shared" si="262"/>
        <v/>
      </c>
      <c r="FC58" s="8" t="str">
        <f t="shared" si="263"/>
        <v/>
      </c>
      <c r="FD58" s="8" t="str">
        <f t="shared" si="264"/>
        <v/>
      </c>
      <c r="FF58" s="78" t="s">
        <v>407</v>
      </c>
      <c r="FG58" s="61">
        <v>29</v>
      </c>
      <c r="FH58" s="59"/>
      <c r="FI58" s="60">
        <v>29</v>
      </c>
      <c r="FJ58" s="60">
        <v>38</v>
      </c>
      <c r="FK58" s="60">
        <v>24</v>
      </c>
      <c r="FL58" s="60">
        <v>41</v>
      </c>
      <c r="FM58" s="60">
        <v>23</v>
      </c>
      <c r="FN58" s="60">
        <v>31</v>
      </c>
      <c r="FO58" s="58">
        <v>48</v>
      </c>
      <c r="FP58" s="10"/>
      <c r="FQ58" s="10"/>
      <c r="FR58" s="10"/>
      <c r="FS58" s="10"/>
      <c r="FT58" s="10"/>
    </row>
    <row r="59" spans="1:185" s="8" customFormat="1" x14ac:dyDescent="0.2">
      <c r="A59" s="8">
        <v>3</v>
      </c>
      <c r="B59" s="8" t="s">
        <v>363</v>
      </c>
      <c r="C59" s="16">
        <v>16</v>
      </c>
      <c r="D59" s="16">
        <v>9</v>
      </c>
      <c r="E59" s="16">
        <v>2</v>
      </c>
      <c r="F59" s="16">
        <v>5</v>
      </c>
      <c r="G59" s="16">
        <v>44</v>
      </c>
      <c r="H59" s="16">
        <v>25</v>
      </c>
      <c r="I59" s="15">
        <v>29</v>
      </c>
      <c r="J59" s="16">
        <f t="shared" si="227"/>
        <v>19</v>
      </c>
      <c r="L59" s="79" t="s">
        <v>406</v>
      </c>
      <c r="M59" s="33" t="s">
        <v>106</v>
      </c>
      <c r="N59" s="29" t="s">
        <v>143</v>
      </c>
      <c r="O59" s="28"/>
      <c r="P59" s="29" t="s">
        <v>16</v>
      </c>
      <c r="Q59" s="29" t="s">
        <v>64</v>
      </c>
      <c r="R59" s="29" t="s">
        <v>13</v>
      </c>
      <c r="S59" s="29" t="s">
        <v>143</v>
      </c>
      <c r="T59" s="29" t="s">
        <v>16</v>
      </c>
      <c r="U59" s="32" t="s">
        <v>161</v>
      </c>
      <c r="V59" s="13"/>
      <c r="W59" s="13"/>
      <c r="X59" s="13"/>
      <c r="Y59" s="13"/>
      <c r="Z59" s="13"/>
      <c r="AA59" s="13"/>
      <c r="AB59" s="79" t="s">
        <v>406</v>
      </c>
      <c r="AC59" s="33" t="s">
        <v>307</v>
      </c>
      <c r="AD59" s="29" t="s">
        <v>353</v>
      </c>
      <c r="AE59" s="28"/>
      <c r="AF59" s="29" t="s">
        <v>5</v>
      </c>
      <c r="AG59" s="29" t="s">
        <v>251</v>
      </c>
      <c r="AH59" s="29" t="s">
        <v>164</v>
      </c>
      <c r="AI59" s="29" t="s">
        <v>300</v>
      </c>
      <c r="AJ59" s="29" t="s">
        <v>20</v>
      </c>
      <c r="AK59" s="32" t="s">
        <v>279</v>
      </c>
      <c r="AL59" s="13"/>
      <c r="AM59" s="13"/>
      <c r="AN59" s="13"/>
      <c r="AO59" s="13"/>
      <c r="AP59" s="13"/>
      <c r="AQ59" s="12"/>
      <c r="AR59" s="49">
        <f t="shared" ref="AR59:AS65" si="268">(IF(M59="","",(IF(MID(M59,2,1)="-",LEFT(M59,1),LEFT(M59,2)))+0))</f>
        <v>0</v>
      </c>
      <c r="AS59" s="48">
        <f t="shared" si="268"/>
        <v>3</v>
      </c>
      <c r="AT59" s="47"/>
      <c r="AU59" s="48">
        <f t="shared" ref="AU59:AZ59" si="269">(IF(P59="","",(IF(MID(P59,2,1)="-",LEFT(P59,1),LEFT(P59,2)))+0))</f>
        <v>2</v>
      </c>
      <c r="AV59" s="48">
        <f t="shared" si="269"/>
        <v>4</v>
      </c>
      <c r="AW59" s="48">
        <f t="shared" si="269"/>
        <v>6</v>
      </c>
      <c r="AX59" s="48">
        <f t="shared" si="269"/>
        <v>3</v>
      </c>
      <c r="AY59" s="48">
        <f t="shared" si="269"/>
        <v>2</v>
      </c>
      <c r="AZ59" s="46">
        <f t="shared" si="269"/>
        <v>0</v>
      </c>
      <c r="BQ59" s="49">
        <f t="shared" ref="BQ59:BR65" si="270">(IF(M59="","",IF(RIGHT(M59,2)="10",RIGHT(M59,2),RIGHT(M59,1))+0))</f>
        <v>3</v>
      </c>
      <c r="BR59" s="48">
        <f t="shared" si="270"/>
        <v>1</v>
      </c>
      <c r="BS59" s="47"/>
      <c r="BT59" s="48">
        <f t="shared" ref="BT59:BY59" si="271">(IF(P59="","",IF(RIGHT(P59,2)="10",RIGHT(P59,2),RIGHT(P59,1))+0))</f>
        <v>1</v>
      </c>
      <c r="BU59" s="48">
        <f t="shared" si="271"/>
        <v>3</v>
      </c>
      <c r="BV59" s="48">
        <f t="shared" si="271"/>
        <v>1</v>
      </c>
      <c r="BW59" s="48">
        <f t="shared" si="271"/>
        <v>1</v>
      </c>
      <c r="BX59" s="48">
        <f t="shared" si="271"/>
        <v>1</v>
      </c>
      <c r="BY59" s="46">
        <f t="shared" si="271"/>
        <v>0</v>
      </c>
      <c r="CP59" s="49" t="str">
        <f t="shared" ref="CP59:CQ65" si="272">(IF(M59="","",IF(AR59&gt;BQ59,"H",IF(AR59&lt;BQ59,"A","D"))))</f>
        <v>A</v>
      </c>
      <c r="CQ59" s="48" t="str">
        <f t="shared" si="272"/>
        <v>H</v>
      </c>
      <c r="CR59" s="47"/>
      <c r="CS59" s="48" t="str">
        <f t="shared" ref="CS59:CX59" si="273">(IF(P59="","",IF(AU59&gt;BT59,"H",IF(AU59&lt;BT59,"A","D"))))</f>
        <v>H</v>
      </c>
      <c r="CT59" s="48" t="str">
        <f t="shared" si="273"/>
        <v>H</v>
      </c>
      <c r="CU59" s="48" t="str">
        <f t="shared" si="273"/>
        <v>H</v>
      </c>
      <c r="CV59" s="48" t="str">
        <f t="shared" si="273"/>
        <v>H</v>
      </c>
      <c r="CW59" s="48" t="str">
        <f t="shared" si="273"/>
        <v>H</v>
      </c>
      <c r="CX59" s="46" t="str">
        <f t="shared" si="273"/>
        <v>D</v>
      </c>
      <c r="DO59" s="17" t="str">
        <f t="shared" si="231"/>
        <v>Brentwood Town</v>
      </c>
      <c r="DP59" s="21">
        <f t="shared" si="232"/>
        <v>16</v>
      </c>
      <c r="DQ59" s="11">
        <f t="shared" si="233"/>
        <v>6</v>
      </c>
      <c r="DR59" s="11">
        <f t="shared" si="234"/>
        <v>1</v>
      </c>
      <c r="DS59" s="11">
        <f t="shared" si="235"/>
        <v>1</v>
      </c>
      <c r="DT59" s="11">
        <f>COUNTIF(CR$57:CR$65,"A")</f>
        <v>2</v>
      </c>
      <c r="DU59" s="11">
        <f>COUNTIF(CR$57:CR$65,"D")</f>
        <v>1</v>
      </c>
      <c r="DV59" s="11">
        <f>COUNTIF(CR$57:CR$65,"H")</f>
        <v>5</v>
      </c>
      <c r="DW59" s="21">
        <f t="shared" si="236"/>
        <v>8</v>
      </c>
      <c r="DX59" s="21">
        <f t="shared" si="237"/>
        <v>2</v>
      </c>
      <c r="DY59" s="21">
        <f t="shared" si="238"/>
        <v>6</v>
      </c>
      <c r="DZ59" s="20">
        <f>SUM($AR59:$BO59)+SUM(BS$57:BS$65)</f>
        <v>36</v>
      </c>
      <c r="EA59" s="20">
        <f>SUM($BQ59:$CN59)+SUM(AT$57:AT$65)</f>
        <v>42</v>
      </c>
      <c r="EB59" s="21">
        <f t="shared" si="239"/>
        <v>26</v>
      </c>
      <c r="EC59" s="20">
        <f t="shared" si="240"/>
        <v>-6</v>
      </c>
      <c r="ED59" s="9"/>
      <c r="EE59" s="11">
        <f t="shared" si="241"/>
        <v>16</v>
      </c>
      <c r="EF59" s="11">
        <f t="shared" si="242"/>
        <v>8</v>
      </c>
      <c r="EG59" s="11">
        <f t="shared" si="243"/>
        <v>2</v>
      </c>
      <c r="EH59" s="11">
        <f t="shared" si="244"/>
        <v>6</v>
      </c>
      <c r="EI59" s="11">
        <f t="shared" si="245"/>
        <v>36</v>
      </c>
      <c r="EJ59" s="11">
        <f t="shared" si="246"/>
        <v>42</v>
      </c>
      <c r="EK59" s="11">
        <f t="shared" si="247"/>
        <v>26</v>
      </c>
      <c r="EL59" s="11">
        <f t="shared" si="248"/>
        <v>-6</v>
      </c>
      <c r="EN59" s="8">
        <f t="shared" si="249"/>
        <v>0</v>
      </c>
      <c r="EO59" s="8">
        <f t="shared" si="250"/>
        <v>0</v>
      </c>
      <c r="EP59" s="8">
        <f t="shared" si="251"/>
        <v>0</v>
      </c>
      <c r="EQ59" s="8">
        <f t="shared" si="252"/>
        <v>0</v>
      </c>
      <c r="ER59" s="8">
        <f t="shared" si="253"/>
        <v>0</v>
      </c>
      <c r="ES59" s="8">
        <f t="shared" si="254"/>
        <v>0</v>
      </c>
      <c r="ET59" s="8">
        <f t="shared" si="255"/>
        <v>0</v>
      </c>
      <c r="EU59" s="8">
        <f t="shared" si="256"/>
        <v>0</v>
      </c>
      <c r="EW59" s="8" t="str">
        <f t="shared" si="257"/>
        <v/>
      </c>
      <c r="EX59" s="8" t="str">
        <f t="shared" si="258"/>
        <v/>
      </c>
      <c r="EY59" s="8" t="str">
        <f t="shared" si="259"/>
        <v/>
      </c>
      <c r="EZ59" s="8" t="str">
        <f t="shared" si="260"/>
        <v/>
      </c>
      <c r="FA59" s="8" t="str">
        <f t="shared" si="261"/>
        <v/>
      </c>
      <c r="FB59" s="8" t="str">
        <f t="shared" si="262"/>
        <v/>
      </c>
      <c r="FC59" s="8" t="str">
        <f t="shared" si="263"/>
        <v/>
      </c>
      <c r="FD59" s="8" t="str">
        <f t="shared" si="264"/>
        <v/>
      </c>
      <c r="FF59" s="78" t="s">
        <v>406</v>
      </c>
      <c r="FG59" s="61">
        <v>27</v>
      </c>
      <c r="FH59" s="60">
        <v>21</v>
      </c>
      <c r="FI59" s="59"/>
      <c r="FJ59" s="60">
        <v>26</v>
      </c>
      <c r="FK59" s="60">
        <v>26</v>
      </c>
      <c r="FL59" s="60">
        <v>32</v>
      </c>
      <c r="FM59" s="60">
        <v>22</v>
      </c>
      <c r="FN59" s="60">
        <v>42</v>
      </c>
      <c r="FO59" s="58">
        <v>24</v>
      </c>
      <c r="FP59" s="10"/>
      <c r="FQ59" s="10"/>
      <c r="FR59" s="10"/>
      <c r="FS59" s="10"/>
      <c r="FT59" s="10"/>
    </row>
    <row r="60" spans="1:185" s="8" customFormat="1" x14ac:dyDescent="0.2">
      <c r="A60" s="8">
        <v>4</v>
      </c>
      <c r="B60" s="8" t="s">
        <v>405</v>
      </c>
      <c r="C60" s="16">
        <v>16</v>
      </c>
      <c r="D60" s="16">
        <v>8</v>
      </c>
      <c r="E60" s="16">
        <v>2</v>
      </c>
      <c r="F60" s="16">
        <v>6</v>
      </c>
      <c r="G60" s="16">
        <v>45</v>
      </c>
      <c r="H60" s="16">
        <v>29</v>
      </c>
      <c r="I60" s="15">
        <v>26</v>
      </c>
      <c r="J60" s="16">
        <f t="shared" si="227"/>
        <v>16</v>
      </c>
      <c r="L60" s="79" t="s">
        <v>402</v>
      </c>
      <c r="M60" s="33" t="s">
        <v>111</v>
      </c>
      <c r="N60" s="29" t="s">
        <v>111</v>
      </c>
      <c r="O60" s="29" t="s">
        <v>109</v>
      </c>
      <c r="P60" s="28"/>
      <c r="Q60" s="29" t="s">
        <v>135</v>
      </c>
      <c r="R60" s="29" t="s">
        <v>183</v>
      </c>
      <c r="S60" s="29" t="s">
        <v>102</v>
      </c>
      <c r="T60" s="29" t="s">
        <v>87</v>
      </c>
      <c r="U60" s="32" t="s">
        <v>109</v>
      </c>
      <c r="V60" s="13"/>
      <c r="W60" s="13"/>
      <c r="X60" s="13"/>
      <c r="Y60" s="13"/>
      <c r="Z60" s="13"/>
      <c r="AA60" s="13"/>
      <c r="AB60" s="79" t="s">
        <v>402</v>
      </c>
      <c r="AC60" s="33" t="s">
        <v>164</v>
      </c>
      <c r="AD60" s="29" t="s">
        <v>319</v>
      </c>
      <c r="AE60" s="29" t="s">
        <v>172</v>
      </c>
      <c r="AF60" s="28"/>
      <c r="AG60" s="29" t="s">
        <v>10</v>
      </c>
      <c r="AH60" s="29" t="s">
        <v>27</v>
      </c>
      <c r="AI60" s="29" t="s">
        <v>9</v>
      </c>
      <c r="AJ60" s="29" t="s">
        <v>313</v>
      </c>
      <c r="AK60" s="32" t="s">
        <v>59</v>
      </c>
      <c r="AL60" s="13"/>
      <c r="AM60" s="13"/>
      <c r="AN60" s="13"/>
      <c r="AO60" s="13"/>
      <c r="AP60" s="13"/>
      <c r="AQ60" s="12"/>
      <c r="AR60" s="49">
        <f t="shared" si="268"/>
        <v>0</v>
      </c>
      <c r="AS60" s="48">
        <f t="shared" si="268"/>
        <v>0</v>
      </c>
      <c r="AT60" s="48">
        <f t="shared" ref="AT60:AT65" si="274">(IF(O60="","",(IF(MID(O60,2,1)="-",LEFT(O60,1),LEFT(O60,2)))+0))</f>
        <v>2</v>
      </c>
      <c r="AU60" s="47"/>
      <c r="AV60" s="48">
        <f>(IF(Q60="","",(IF(MID(Q60,2,1)="-",LEFT(Q60,1),LEFT(Q60,2)))+0))</f>
        <v>1</v>
      </c>
      <c r="AW60" s="48">
        <f>(IF(R60="","",(IF(MID(R60,2,1)="-",LEFT(R60,1),LEFT(R60,2)))+0))</f>
        <v>5</v>
      </c>
      <c r="AX60" s="48">
        <f>(IF(S60="","",(IF(MID(S60,2,1)="-",LEFT(S60,1),LEFT(S60,2)))+0))</f>
        <v>2</v>
      </c>
      <c r="AY60" s="48">
        <f>(IF(T60="","",(IF(MID(T60,2,1)="-",LEFT(T60,1),LEFT(T60,2)))+0))</f>
        <v>1</v>
      </c>
      <c r="AZ60" s="46">
        <f>(IF(U60="","",(IF(MID(U60,2,1)="-",LEFT(U60,1),LEFT(U60,2)))+0))</f>
        <v>2</v>
      </c>
      <c r="BQ60" s="49">
        <f t="shared" si="270"/>
        <v>4</v>
      </c>
      <c r="BR60" s="48">
        <f t="shared" si="270"/>
        <v>4</v>
      </c>
      <c r="BS60" s="48">
        <f t="shared" ref="BS60:BS65" si="275">(IF(O60="","",IF(RIGHT(O60,2)="10",RIGHT(O60,2),RIGHT(O60,1))+0))</f>
        <v>4</v>
      </c>
      <c r="BT60" s="47"/>
      <c r="BU60" s="48">
        <f>(IF(Q60="","",IF(RIGHT(Q60,2)="10",RIGHT(Q60,2),RIGHT(Q60,1))+0))</f>
        <v>3</v>
      </c>
      <c r="BV60" s="48">
        <f>(IF(R60="","",IF(RIGHT(R60,2)="10",RIGHT(R60,2),RIGHT(R60,1))+0))</f>
        <v>2</v>
      </c>
      <c r="BW60" s="48">
        <f>(IF(S60="","",IF(RIGHT(S60,2)="10",RIGHT(S60,2),RIGHT(S60,1))+0))</f>
        <v>0</v>
      </c>
      <c r="BX60" s="48">
        <f>(IF(T60="","",IF(RIGHT(T60,2)="10",RIGHT(T60,2),RIGHT(T60,1))+0))</f>
        <v>4</v>
      </c>
      <c r="BY60" s="46">
        <f>(IF(U60="","",IF(RIGHT(U60,2)="10",RIGHT(U60,2),RIGHT(U60,1))+0))</f>
        <v>4</v>
      </c>
      <c r="CP60" s="49" t="str">
        <f t="shared" si="272"/>
        <v>A</v>
      </c>
      <c r="CQ60" s="48" t="str">
        <f t="shared" si="272"/>
        <v>A</v>
      </c>
      <c r="CR60" s="48" t="str">
        <f t="shared" ref="CR60:CR65" si="276">(IF(O60="","",IF(AT60&gt;BS60,"H",IF(AT60&lt;BS60,"A","D"))))</f>
        <v>A</v>
      </c>
      <c r="CS60" s="47"/>
      <c r="CT60" s="48" t="str">
        <f>(IF(Q60="","",IF(AV60&gt;BU60,"H",IF(AV60&lt;BU60,"A","D"))))</f>
        <v>A</v>
      </c>
      <c r="CU60" s="48" t="str">
        <f>(IF(R60="","",IF(AW60&gt;BV60,"H",IF(AW60&lt;BV60,"A","D"))))</f>
        <v>H</v>
      </c>
      <c r="CV60" s="48" t="str">
        <f>(IF(S60="","",IF(AX60&gt;BW60,"H",IF(AX60&lt;BW60,"A","D"))))</f>
        <v>H</v>
      </c>
      <c r="CW60" s="48" t="str">
        <f>(IF(T60="","",IF(AY60&gt;BX60,"H",IF(AY60&lt;BX60,"A","D"))))</f>
        <v>A</v>
      </c>
      <c r="CX60" s="46" t="str">
        <f>(IF(U60="","",IF(AZ60&gt;BY60,"H",IF(AZ60&lt;BY60,"A","D"))))</f>
        <v>A</v>
      </c>
      <c r="DO60" s="17" t="str">
        <f t="shared" si="231"/>
        <v>Cheshunt</v>
      </c>
      <c r="DP60" s="21">
        <f t="shared" si="232"/>
        <v>16</v>
      </c>
      <c r="DQ60" s="11">
        <f t="shared" si="233"/>
        <v>2</v>
      </c>
      <c r="DR60" s="11">
        <f t="shared" si="234"/>
        <v>0</v>
      </c>
      <c r="DS60" s="11">
        <f t="shared" si="235"/>
        <v>6</v>
      </c>
      <c r="DT60" s="11">
        <f>COUNTIF(CS$57:CS$65,"A")</f>
        <v>1</v>
      </c>
      <c r="DU60" s="11">
        <f>COUNTIF(CS$57:CS$65,"D")</f>
        <v>0</v>
      </c>
      <c r="DV60" s="11">
        <f>COUNTIF(CS$57:CS$65,"H")</f>
        <v>7</v>
      </c>
      <c r="DW60" s="21">
        <f t="shared" si="236"/>
        <v>3</v>
      </c>
      <c r="DX60" s="21">
        <f t="shared" si="237"/>
        <v>0</v>
      </c>
      <c r="DY60" s="21">
        <f t="shared" si="238"/>
        <v>13</v>
      </c>
      <c r="DZ60" s="20">
        <f>SUM($AR60:$BO60)+SUM(BT$57:BT$65)</f>
        <v>20</v>
      </c>
      <c r="EA60" s="20">
        <f>SUM($BQ60:$CN60)+SUM(AU$57:AU$65)</f>
        <v>59</v>
      </c>
      <c r="EB60" s="21">
        <f t="shared" si="239"/>
        <v>9</v>
      </c>
      <c r="EC60" s="20">
        <f t="shared" si="240"/>
        <v>-39</v>
      </c>
      <c r="ED60" s="9"/>
      <c r="EE60" s="11">
        <f t="shared" si="241"/>
        <v>16</v>
      </c>
      <c r="EF60" s="11">
        <f t="shared" si="242"/>
        <v>3</v>
      </c>
      <c r="EG60" s="11">
        <f t="shared" si="243"/>
        <v>0</v>
      </c>
      <c r="EH60" s="11">
        <f t="shared" si="244"/>
        <v>13</v>
      </c>
      <c r="EI60" s="11">
        <f t="shared" si="245"/>
        <v>20</v>
      </c>
      <c r="EJ60" s="11">
        <f t="shared" si="246"/>
        <v>59</v>
      </c>
      <c r="EK60" s="11">
        <f t="shared" si="247"/>
        <v>9</v>
      </c>
      <c r="EL60" s="11">
        <f t="shared" si="248"/>
        <v>-39</v>
      </c>
      <c r="EN60" s="8">
        <f t="shared" si="249"/>
        <v>0</v>
      </c>
      <c r="EO60" s="8">
        <f t="shared" si="250"/>
        <v>0</v>
      </c>
      <c r="EP60" s="8">
        <f t="shared" si="251"/>
        <v>0</v>
      </c>
      <c r="EQ60" s="8">
        <f t="shared" si="252"/>
        <v>0</v>
      </c>
      <c r="ER60" s="8">
        <f t="shared" si="253"/>
        <v>0</v>
      </c>
      <c r="ES60" s="8">
        <f t="shared" si="254"/>
        <v>0</v>
      </c>
      <c r="ET60" s="8">
        <f t="shared" si="255"/>
        <v>0</v>
      </c>
      <c r="EU60" s="8">
        <f t="shared" si="256"/>
        <v>0</v>
      </c>
      <c r="EW60" s="8" t="str">
        <f t="shared" si="257"/>
        <v/>
      </c>
      <c r="EX60" s="8" t="str">
        <f t="shared" si="258"/>
        <v/>
      </c>
      <c r="EY60" s="8" t="str">
        <f t="shared" si="259"/>
        <v/>
      </c>
      <c r="EZ60" s="8" t="str">
        <f t="shared" si="260"/>
        <v/>
      </c>
      <c r="FA60" s="8" t="str">
        <f t="shared" si="261"/>
        <v/>
      </c>
      <c r="FB60" s="8" t="str">
        <f t="shared" si="262"/>
        <v/>
      </c>
      <c r="FC60" s="8" t="str">
        <f t="shared" si="263"/>
        <v/>
      </c>
      <c r="FD60" s="8" t="str">
        <f t="shared" si="264"/>
        <v/>
      </c>
      <c r="FF60" s="78" t="s">
        <v>402</v>
      </c>
      <c r="FG60" s="61">
        <v>58</v>
      </c>
      <c r="FH60" s="60">
        <v>23</v>
      </c>
      <c r="FI60" s="60">
        <v>37</v>
      </c>
      <c r="FJ60" s="59"/>
      <c r="FK60" s="60">
        <v>45</v>
      </c>
      <c r="FL60" s="60">
        <v>45</v>
      </c>
      <c r="FM60" s="60">
        <v>27</v>
      </c>
      <c r="FN60" s="60">
        <v>32</v>
      </c>
      <c r="FO60" s="58">
        <v>31</v>
      </c>
      <c r="FP60" s="10"/>
      <c r="FQ60" s="10"/>
      <c r="FR60" s="10"/>
      <c r="FS60" s="10"/>
      <c r="FT60" s="10"/>
    </row>
    <row r="61" spans="1:185" s="8" customFormat="1" x14ac:dyDescent="0.2">
      <c r="A61" s="8">
        <v>5</v>
      </c>
      <c r="B61" s="8" t="s">
        <v>406</v>
      </c>
      <c r="C61" s="16">
        <v>16</v>
      </c>
      <c r="D61" s="16">
        <v>8</v>
      </c>
      <c r="E61" s="16">
        <v>2</v>
      </c>
      <c r="F61" s="16">
        <v>6</v>
      </c>
      <c r="G61" s="16">
        <v>36</v>
      </c>
      <c r="H61" s="16">
        <v>42</v>
      </c>
      <c r="I61" s="15">
        <v>26</v>
      </c>
      <c r="J61" s="16">
        <f t="shared" si="227"/>
        <v>-6</v>
      </c>
      <c r="L61" s="79" t="s">
        <v>405</v>
      </c>
      <c r="M61" s="33" t="s">
        <v>55</v>
      </c>
      <c r="N61" s="29" t="s">
        <v>79</v>
      </c>
      <c r="O61" s="29" t="s">
        <v>183</v>
      </c>
      <c r="P61" s="29" t="s">
        <v>339</v>
      </c>
      <c r="Q61" s="28"/>
      <c r="R61" s="29" t="s">
        <v>147</v>
      </c>
      <c r="S61" s="29" t="s">
        <v>60</v>
      </c>
      <c r="T61" s="29" t="s">
        <v>106</v>
      </c>
      <c r="U61" s="32" t="s">
        <v>55</v>
      </c>
      <c r="V61" s="13"/>
      <c r="W61" s="13"/>
      <c r="X61" s="13"/>
      <c r="Y61" s="13"/>
      <c r="Z61" s="13"/>
      <c r="AA61" s="13"/>
      <c r="AB61" s="79" t="s">
        <v>405</v>
      </c>
      <c r="AC61" s="33" t="s">
        <v>227</v>
      </c>
      <c r="AD61" s="29" t="s">
        <v>84</v>
      </c>
      <c r="AE61" s="29" t="s">
        <v>107</v>
      </c>
      <c r="AF61" s="29" t="s">
        <v>18</v>
      </c>
      <c r="AG61" s="28"/>
      <c r="AH61" s="29" t="s">
        <v>9</v>
      </c>
      <c r="AI61" s="29" t="s">
        <v>321</v>
      </c>
      <c r="AJ61" s="29" t="s">
        <v>5</v>
      </c>
      <c r="AK61" s="32" t="s">
        <v>307</v>
      </c>
      <c r="AL61" s="13"/>
      <c r="AM61" s="13"/>
      <c r="AN61" s="13"/>
      <c r="AO61" s="13"/>
      <c r="AP61" s="13"/>
      <c r="AQ61" s="12"/>
      <c r="AR61" s="49">
        <f t="shared" si="268"/>
        <v>1</v>
      </c>
      <c r="AS61" s="48">
        <f t="shared" si="268"/>
        <v>0</v>
      </c>
      <c r="AT61" s="48">
        <f t="shared" si="274"/>
        <v>5</v>
      </c>
      <c r="AU61" s="48">
        <f>(IF(P61="","",(IF(MID(P61,2,1)="-",LEFT(P61,1),LEFT(P61,2)))+0))</f>
        <v>9</v>
      </c>
      <c r="AV61" s="47"/>
      <c r="AW61" s="48">
        <f>(IF(R61="","",(IF(MID(R61,2,1)="-",LEFT(R61,1),LEFT(R61,2)))+0))</f>
        <v>5</v>
      </c>
      <c r="AX61" s="48">
        <f>(IF(S61="","",(IF(MID(S61,2,1)="-",LEFT(S61,1),LEFT(S61,2)))+0))</f>
        <v>7</v>
      </c>
      <c r="AY61" s="48">
        <f>(IF(T61="","",(IF(MID(T61,2,1)="-",LEFT(T61,1),LEFT(T61,2)))+0))</f>
        <v>0</v>
      </c>
      <c r="AZ61" s="46">
        <f>(IF(U61="","",(IF(MID(U61,2,1)="-",LEFT(U61,1),LEFT(U61,2)))+0))</f>
        <v>1</v>
      </c>
      <c r="BQ61" s="49">
        <f t="shared" si="270"/>
        <v>1</v>
      </c>
      <c r="BR61" s="48">
        <f t="shared" si="270"/>
        <v>2</v>
      </c>
      <c r="BS61" s="48">
        <f t="shared" si="275"/>
        <v>2</v>
      </c>
      <c r="BT61" s="48">
        <f>(IF(P61="","",IF(RIGHT(P61,2)="10",RIGHT(P61,2),RIGHT(P61,1))+0))</f>
        <v>1</v>
      </c>
      <c r="BU61" s="47"/>
      <c r="BV61" s="48">
        <f>(IF(R61="","",IF(RIGHT(R61,2)="10",RIGHT(R61,2),RIGHT(R61,1))+0))</f>
        <v>0</v>
      </c>
      <c r="BW61" s="48">
        <f>(IF(S61="","",IF(RIGHT(S61,2)="10",RIGHT(S61,2),RIGHT(S61,1))+0))</f>
        <v>0</v>
      </c>
      <c r="BX61" s="48">
        <f>(IF(T61="","",IF(RIGHT(T61,2)="10",RIGHT(T61,2),RIGHT(T61,1))+0))</f>
        <v>3</v>
      </c>
      <c r="BY61" s="46">
        <f>(IF(U61="","",IF(RIGHT(U61,2)="10",RIGHT(U61,2),RIGHT(U61,1))+0))</f>
        <v>1</v>
      </c>
      <c r="CP61" s="49" t="str">
        <f t="shared" si="272"/>
        <v>D</v>
      </c>
      <c r="CQ61" s="48" t="str">
        <f t="shared" si="272"/>
        <v>A</v>
      </c>
      <c r="CR61" s="48" t="str">
        <f t="shared" si="276"/>
        <v>H</v>
      </c>
      <c r="CS61" s="48" t="str">
        <f>(IF(P61="","",IF(AU61&gt;BT61,"H",IF(AU61&lt;BT61,"A","D"))))</f>
        <v>H</v>
      </c>
      <c r="CT61" s="47"/>
      <c r="CU61" s="48" t="str">
        <f>(IF(R61="","",IF(AW61&gt;BV61,"H",IF(AW61&lt;BV61,"A","D"))))</f>
        <v>H</v>
      </c>
      <c r="CV61" s="48" t="str">
        <f>(IF(S61="","",IF(AX61&gt;BW61,"H",IF(AX61&lt;BW61,"A","D"))))</f>
        <v>H</v>
      </c>
      <c r="CW61" s="48" t="str">
        <f>(IF(T61="","",IF(AY61&gt;BX61,"H",IF(AY61&lt;BX61,"A","D"))))</f>
        <v>A</v>
      </c>
      <c r="CX61" s="46" t="str">
        <f>(IF(U61="","",IF(AZ61&gt;BY61,"H",IF(AZ61&lt;BY61,"A","D"))))</f>
        <v>D</v>
      </c>
      <c r="DO61" s="17" t="str">
        <f t="shared" si="231"/>
        <v>Enfield Town</v>
      </c>
      <c r="DP61" s="21">
        <f t="shared" si="232"/>
        <v>16</v>
      </c>
      <c r="DQ61" s="11">
        <f t="shared" si="233"/>
        <v>4</v>
      </c>
      <c r="DR61" s="11">
        <f t="shared" si="234"/>
        <v>2</v>
      </c>
      <c r="DS61" s="11">
        <f t="shared" si="235"/>
        <v>2</v>
      </c>
      <c r="DT61" s="11">
        <f>COUNTIF(CT$57:CT$65,"A")</f>
        <v>4</v>
      </c>
      <c r="DU61" s="11">
        <f>COUNTIF(CT$57:CT$65,"D")</f>
        <v>0</v>
      </c>
      <c r="DV61" s="11">
        <f>COUNTIF(CT$57:CT$65,"H")</f>
        <v>4</v>
      </c>
      <c r="DW61" s="21">
        <f t="shared" si="236"/>
        <v>8</v>
      </c>
      <c r="DX61" s="21">
        <f t="shared" si="237"/>
        <v>2</v>
      </c>
      <c r="DY61" s="21">
        <f t="shared" si="238"/>
        <v>6</v>
      </c>
      <c r="DZ61" s="20">
        <f>SUM($AR61:$BO61)+SUM(BU$57:BU$65)</f>
        <v>45</v>
      </c>
      <c r="EA61" s="20">
        <f>SUM($BQ61:$CN61)+SUM(AV$57:AV$65)</f>
        <v>29</v>
      </c>
      <c r="EB61" s="21">
        <f t="shared" si="239"/>
        <v>26</v>
      </c>
      <c r="EC61" s="20">
        <f t="shared" si="240"/>
        <v>16</v>
      </c>
      <c r="ED61" s="9"/>
      <c r="EE61" s="11">
        <f t="shared" si="241"/>
        <v>16</v>
      </c>
      <c r="EF61" s="11">
        <f t="shared" si="242"/>
        <v>8</v>
      </c>
      <c r="EG61" s="11">
        <f t="shared" si="243"/>
        <v>2</v>
      </c>
      <c r="EH61" s="11">
        <f t="shared" si="244"/>
        <v>6</v>
      </c>
      <c r="EI61" s="11">
        <f t="shared" si="245"/>
        <v>45</v>
      </c>
      <c r="EJ61" s="11">
        <f t="shared" si="246"/>
        <v>29</v>
      </c>
      <c r="EK61" s="11">
        <f t="shared" si="247"/>
        <v>26</v>
      </c>
      <c r="EL61" s="11">
        <f t="shared" si="248"/>
        <v>16</v>
      </c>
      <c r="EN61" s="8">
        <f t="shared" si="249"/>
        <v>0</v>
      </c>
      <c r="EO61" s="8">
        <f t="shared" si="250"/>
        <v>0</v>
      </c>
      <c r="EP61" s="8">
        <f t="shared" si="251"/>
        <v>0</v>
      </c>
      <c r="EQ61" s="8">
        <f t="shared" si="252"/>
        <v>0</v>
      </c>
      <c r="ER61" s="8">
        <f t="shared" si="253"/>
        <v>0</v>
      </c>
      <c r="ES61" s="8">
        <f t="shared" si="254"/>
        <v>0</v>
      </c>
      <c r="ET61" s="8">
        <f t="shared" si="255"/>
        <v>0</v>
      </c>
      <c r="EU61" s="8">
        <f t="shared" si="256"/>
        <v>0</v>
      </c>
      <c r="EW61" s="8" t="str">
        <f t="shared" si="257"/>
        <v/>
      </c>
      <c r="EX61" s="8" t="str">
        <f t="shared" si="258"/>
        <v/>
      </c>
      <c r="EY61" s="8" t="str">
        <f t="shared" si="259"/>
        <v/>
      </c>
      <c r="EZ61" s="8" t="str">
        <f t="shared" si="260"/>
        <v/>
      </c>
      <c r="FA61" s="8" t="str">
        <f t="shared" si="261"/>
        <v/>
      </c>
      <c r="FB61" s="8" t="str">
        <f t="shared" si="262"/>
        <v/>
      </c>
      <c r="FC61" s="8" t="str">
        <f t="shared" si="263"/>
        <v/>
      </c>
      <c r="FD61" s="8" t="str">
        <f t="shared" si="264"/>
        <v/>
      </c>
      <c r="FF61" s="78" t="s">
        <v>405</v>
      </c>
      <c r="FG61" s="61">
        <v>21</v>
      </c>
      <c r="FH61" s="60">
        <v>20</v>
      </c>
      <c r="FI61" s="60">
        <v>20</v>
      </c>
      <c r="FJ61" s="60">
        <v>47</v>
      </c>
      <c r="FK61" s="59"/>
      <c r="FL61" s="60">
        <v>29</v>
      </c>
      <c r="FM61" s="60">
        <v>27</v>
      </c>
      <c r="FN61" s="60">
        <v>37</v>
      </c>
      <c r="FO61" s="58">
        <v>23</v>
      </c>
      <c r="FP61" s="10"/>
      <c r="FQ61" s="10"/>
      <c r="FR61" s="10"/>
      <c r="FS61" s="10"/>
      <c r="FT61" s="10"/>
    </row>
    <row r="62" spans="1:185" s="8" customFormat="1" x14ac:dyDescent="0.2">
      <c r="A62" s="8">
        <v>6</v>
      </c>
      <c r="B62" s="8" t="s">
        <v>401</v>
      </c>
      <c r="C62" s="16">
        <v>16</v>
      </c>
      <c r="D62" s="16">
        <v>4</v>
      </c>
      <c r="E62" s="16">
        <v>6</v>
      </c>
      <c r="F62" s="16">
        <v>6</v>
      </c>
      <c r="G62" s="16">
        <v>25</v>
      </c>
      <c r="H62" s="16">
        <v>33</v>
      </c>
      <c r="I62" s="15">
        <v>18</v>
      </c>
      <c r="J62" s="16">
        <f t="shared" si="227"/>
        <v>-8</v>
      </c>
      <c r="L62" s="79" t="s">
        <v>404</v>
      </c>
      <c r="M62" s="33" t="s">
        <v>106</v>
      </c>
      <c r="N62" s="29" t="s">
        <v>83</v>
      </c>
      <c r="O62" s="29" t="s">
        <v>160</v>
      </c>
      <c r="P62" s="29" t="s">
        <v>62</v>
      </c>
      <c r="Q62" s="29" t="s">
        <v>35</v>
      </c>
      <c r="R62" s="28"/>
      <c r="S62" s="29" t="s">
        <v>64</v>
      </c>
      <c r="T62" s="29" t="s">
        <v>16</v>
      </c>
      <c r="U62" s="32" t="s">
        <v>75</v>
      </c>
      <c r="V62" s="13"/>
      <c r="W62" s="13"/>
      <c r="X62" s="13"/>
      <c r="Y62" s="13"/>
      <c r="Z62" s="13"/>
      <c r="AA62" s="13"/>
      <c r="AB62" s="79" t="s">
        <v>404</v>
      </c>
      <c r="AC62" s="33" t="s">
        <v>15</v>
      </c>
      <c r="AD62" s="29" t="s">
        <v>264</v>
      </c>
      <c r="AE62" s="29" t="s">
        <v>208</v>
      </c>
      <c r="AF62" s="29" t="s">
        <v>181</v>
      </c>
      <c r="AG62" s="29" t="s">
        <v>354</v>
      </c>
      <c r="AH62" s="28"/>
      <c r="AI62" s="29" t="s">
        <v>178</v>
      </c>
      <c r="AJ62" s="29" t="s">
        <v>270</v>
      </c>
      <c r="AK62" s="32" t="s">
        <v>61</v>
      </c>
      <c r="AL62" s="13"/>
      <c r="AM62" s="13"/>
      <c r="AN62" s="13"/>
      <c r="AO62" s="13"/>
      <c r="AP62" s="13"/>
      <c r="AQ62" s="12"/>
      <c r="AR62" s="49">
        <f t="shared" si="268"/>
        <v>0</v>
      </c>
      <c r="AS62" s="48">
        <f t="shared" si="268"/>
        <v>2</v>
      </c>
      <c r="AT62" s="48">
        <f t="shared" si="274"/>
        <v>5</v>
      </c>
      <c r="AU62" s="48">
        <f>(IF(P62="","",(IF(MID(P62,2,1)="-",LEFT(P62,1),LEFT(P62,2)))+0))</f>
        <v>4</v>
      </c>
      <c r="AV62" s="48">
        <f>(IF(Q62="","",(IF(MID(Q62,2,1)="-",LEFT(Q62,1),LEFT(Q62,2)))+0))</f>
        <v>1</v>
      </c>
      <c r="AW62" s="47"/>
      <c r="AX62" s="48">
        <f>(IF(S62="","",(IF(MID(S62,2,1)="-",LEFT(S62,1),LEFT(S62,2)))+0))</f>
        <v>4</v>
      </c>
      <c r="AY62" s="48">
        <f>(IF(T62="","",(IF(MID(T62,2,1)="-",LEFT(T62,1),LEFT(T62,2)))+0))</f>
        <v>2</v>
      </c>
      <c r="AZ62" s="46">
        <f>(IF(U62="","",(IF(MID(U62,2,1)="-",LEFT(U62,1),LEFT(U62,2)))+0))</f>
        <v>3</v>
      </c>
      <c r="BQ62" s="49">
        <f t="shared" si="270"/>
        <v>3</v>
      </c>
      <c r="BR62" s="48">
        <f t="shared" si="270"/>
        <v>3</v>
      </c>
      <c r="BS62" s="48">
        <f t="shared" si="275"/>
        <v>1</v>
      </c>
      <c r="BT62" s="48">
        <f>(IF(P62="","",IF(RIGHT(P62,2)="10",RIGHT(P62,2),RIGHT(P62,1))+0))</f>
        <v>1</v>
      </c>
      <c r="BU62" s="48">
        <f>(IF(Q62="","",IF(RIGHT(Q62,2)="10",RIGHT(Q62,2),RIGHT(Q62,1))+0))</f>
        <v>2</v>
      </c>
      <c r="BV62" s="47"/>
      <c r="BW62" s="48">
        <f>(IF(S62="","",IF(RIGHT(S62,2)="10",RIGHT(S62,2),RIGHT(S62,1))+0))</f>
        <v>3</v>
      </c>
      <c r="BX62" s="48">
        <f>(IF(T62="","",IF(RIGHT(T62,2)="10",RIGHT(T62,2),RIGHT(T62,1))+0))</f>
        <v>1</v>
      </c>
      <c r="BY62" s="46">
        <f>(IF(U62="","",IF(RIGHT(U62,2)="10",RIGHT(U62,2),RIGHT(U62,1))+0))</f>
        <v>3</v>
      </c>
      <c r="CP62" s="49" t="str">
        <f t="shared" si="272"/>
        <v>A</v>
      </c>
      <c r="CQ62" s="48" t="str">
        <f t="shared" si="272"/>
        <v>A</v>
      </c>
      <c r="CR62" s="48" t="str">
        <f t="shared" si="276"/>
        <v>H</v>
      </c>
      <c r="CS62" s="48" t="str">
        <f>(IF(P62="","",IF(AU62&gt;BT62,"H",IF(AU62&lt;BT62,"A","D"))))</f>
        <v>H</v>
      </c>
      <c r="CT62" s="48" t="str">
        <f>(IF(Q62="","",IF(AV62&gt;BU62,"H",IF(AV62&lt;BU62,"A","D"))))</f>
        <v>A</v>
      </c>
      <c r="CU62" s="47"/>
      <c r="CV62" s="48" t="str">
        <f>(IF(S62="","",IF(AX62&gt;BW62,"H",IF(AX62&lt;BW62,"A","D"))))</f>
        <v>H</v>
      </c>
      <c r="CW62" s="48" t="str">
        <f>(IF(T62="","",IF(AY62&gt;BX62,"H",IF(AY62&lt;BX62,"A","D"))))</f>
        <v>H</v>
      </c>
      <c r="CX62" s="46" t="str">
        <f>(IF(U62="","",IF(AZ62&gt;BY62,"H",IF(AZ62&lt;BY62,"A","D"))))</f>
        <v>D</v>
      </c>
      <c r="DO62" s="17" t="str">
        <f t="shared" si="231"/>
        <v>Great Wakering Rovers</v>
      </c>
      <c r="DP62" s="21">
        <f t="shared" si="232"/>
        <v>16</v>
      </c>
      <c r="DQ62" s="11">
        <f t="shared" si="233"/>
        <v>4</v>
      </c>
      <c r="DR62" s="11">
        <f t="shared" si="234"/>
        <v>1</v>
      </c>
      <c r="DS62" s="11">
        <f t="shared" si="235"/>
        <v>3</v>
      </c>
      <c r="DT62" s="11">
        <f>COUNTIF(CU$57:CU$65,"A")</f>
        <v>0</v>
      </c>
      <c r="DU62" s="11">
        <f>COUNTIF(CU$57:CU$65,"D")</f>
        <v>2</v>
      </c>
      <c r="DV62" s="11">
        <f>COUNTIF(CU$57:CU$65,"H")</f>
        <v>6</v>
      </c>
      <c r="DW62" s="21">
        <f t="shared" si="236"/>
        <v>4</v>
      </c>
      <c r="DX62" s="21">
        <f t="shared" si="237"/>
        <v>3</v>
      </c>
      <c r="DY62" s="21">
        <f t="shared" si="238"/>
        <v>9</v>
      </c>
      <c r="DZ62" s="20">
        <f>SUM($AR62:$BO62)+SUM(BV$57:BV$65)</f>
        <v>28</v>
      </c>
      <c r="EA62" s="20">
        <f>SUM($BQ62:$CN62)+SUM(AW$57:AW$65)</f>
        <v>52</v>
      </c>
      <c r="EB62" s="21">
        <f t="shared" si="239"/>
        <v>15</v>
      </c>
      <c r="EC62" s="20">
        <f t="shared" si="240"/>
        <v>-24</v>
      </c>
      <c r="ED62" s="9"/>
      <c r="EE62" s="11">
        <f t="shared" si="241"/>
        <v>16</v>
      </c>
      <c r="EF62" s="11">
        <f t="shared" si="242"/>
        <v>4</v>
      </c>
      <c r="EG62" s="11">
        <f t="shared" si="243"/>
        <v>3</v>
      </c>
      <c r="EH62" s="11">
        <f t="shared" si="244"/>
        <v>9</v>
      </c>
      <c r="EI62" s="11">
        <f t="shared" si="245"/>
        <v>28</v>
      </c>
      <c r="EJ62" s="11">
        <f t="shared" si="246"/>
        <v>52</v>
      </c>
      <c r="EK62" s="11">
        <f t="shared" si="247"/>
        <v>15</v>
      </c>
      <c r="EL62" s="11">
        <f t="shared" si="248"/>
        <v>-24</v>
      </c>
      <c r="EN62" s="8">
        <f t="shared" si="249"/>
        <v>0</v>
      </c>
      <c r="EO62" s="8">
        <f t="shared" si="250"/>
        <v>0</v>
      </c>
      <c r="EP62" s="8">
        <f t="shared" si="251"/>
        <v>0</v>
      </c>
      <c r="EQ62" s="8">
        <f t="shared" si="252"/>
        <v>0</v>
      </c>
      <c r="ER62" s="8">
        <f t="shared" si="253"/>
        <v>0</v>
      </c>
      <c r="ES62" s="8">
        <f t="shared" si="254"/>
        <v>0</v>
      </c>
      <c r="ET62" s="8">
        <f t="shared" si="255"/>
        <v>0</v>
      </c>
      <c r="EU62" s="8">
        <f t="shared" si="256"/>
        <v>0</v>
      </c>
      <c r="EW62" s="8" t="str">
        <f t="shared" si="257"/>
        <v/>
      </c>
      <c r="EX62" s="8" t="str">
        <f t="shared" si="258"/>
        <v/>
      </c>
      <c r="EY62" s="8" t="str">
        <f t="shared" si="259"/>
        <v/>
      </c>
      <c r="EZ62" s="8" t="str">
        <f t="shared" si="260"/>
        <v/>
      </c>
      <c r="FA62" s="8" t="str">
        <f t="shared" si="261"/>
        <v/>
      </c>
      <c r="FB62" s="8" t="str">
        <f t="shared" si="262"/>
        <v/>
      </c>
      <c r="FC62" s="8" t="str">
        <f t="shared" si="263"/>
        <v/>
      </c>
      <c r="FD62" s="8" t="str">
        <f t="shared" si="264"/>
        <v/>
      </c>
      <c r="FF62" s="78" t="s">
        <v>404</v>
      </c>
      <c r="FG62" s="61">
        <v>47</v>
      </c>
      <c r="FH62" s="60">
        <v>52</v>
      </c>
      <c r="FI62" s="60">
        <v>60</v>
      </c>
      <c r="FJ62" s="60">
        <v>45</v>
      </c>
      <c r="FK62" s="60">
        <v>38</v>
      </c>
      <c r="FL62" s="59"/>
      <c r="FM62" s="60">
        <v>48</v>
      </c>
      <c r="FN62" s="60">
        <v>32</v>
      </c>
      <c r="FO62" s="58">
        <v>35</v>
      </c>
      <c r="FP62" s="10"/>
      <c r="FQ62" s="10"/>
      <c r="FR62" s="10"/>
      <c r="FS62" s="10"/>
      <c r="FT62" s="10"/>
    </row>
    <row r="63" spans="1:185" s="17" customFormat="1" x14ac:dyDescent="0.2">
      <c r="A63" s="8">
        <v>7</v>
      </c>
      <c r="B63" s="8" t="s">
        <v>404</v>
      </c>
      <c r="C63" s="16">
        <v>16</v>
      </c>
      <c r="D63" s="16">
        <v>4</v>
      </c>
      <c r="E63" s="16">
        <v>3</v>
      </c>
      <c r="F63" s="16">
        <v>9</v>
      </c>
      <c r="G63" s="16">
        <v>28</v>
      </c>
      <c r="H63" s="16">
        <v>52</v>
      </c>
      <c r="I63" s="15">
        <v>15</v>
      </c>
      <c r="J63" s="16">
        <f t="shared" si="227"/>
        <v>-24</v>
      </c>
      <c r="L63" s="79" t="s">
        <v>403</v>
      </c>
      <c r="M63" s="33" t="s">
        <v>35</v>
      </c>
      <c r="N63" s="29" t="s">
        <v>109</v>
      </c>
      <c r="O63" s="29" t="s">
        <v>35</v>
      </c>
      <c r="P63" s="29" t="s">
        <v>62</v>
      </c>
      <c r="Q63" s="29" t="s">
        <v>87</v>
      </c>
      <c r="R63" s="29" t="s">
        <v>55</v>
      </c>
      <c r="S63" s="28"/>
      <c r="T63" s="29" t="s">
        <v>253</v>
      </c>
      <c r="U63" s="32" t="s">
        <v>21</v>
      </c>
      <c r="V63" s="13"/>
      <c r="W63" s="13"/>
      <c r="X63" s="13"/>
      <c r="Y63" s="13"/>
      <c r="Z63" s="13"/>
      <c r="AA63" s="13"/>
      <c r="AB63" s="79" t="s">
        <v>403</v>
      </c>
      <c r="AC63" s="33" t="s">
        <v>157</v>
      </c>
      <c r="AD63" s="29" t="s">
        <v>362</v>
      </c>
      <c r="AE63" s="29" t="s">
        <v>418</v>
      </c>
      <c r="AF63" s="29" t="s">
        <v>203</v>
      </c>
      <c r="AG63" s="29" t="s">
        <v>263</v>
      </c>
      <c r="AH63" s="29" t="s">
        <v>158</v>
      </c>
      <c r="AI63" s="28"/>
      <c r="AJ63" s="29" t="s">
        <v>369</v>
      </c>
      <c r="AK63" s="32" t="s">
        <v>159</v>
      </c>
      <c r="AL63" s="13"/>
      <c r="AM63" s="13"/>
      <c r="AN63" s="13"/>
      <c r="AO63" s="13"/>
      <c r="AP63" s="13"/>
      <c r="AQ63" s="12"/>
      <c r="AR63" s="49">
        <f t="shared" si="268"/>
        <v>1</v>
      </c>
      <c r="AS63" s="48">
        <f t="shared" si="268"/>
        <v>2</v>
      </c>
      <c r="AT63" s="48">
        <f t="shared" si="274"/>
        <v>1</v>
      </c>
      <c r="AU63" s="48">
        <f>(IF(P63="","",(IF(MID(P63,2,1)="-",LEFT(P63,1),LEFT(P63,2)))+0))</f>
        <v>4</v>
      </c>
      <c r="AV63" s="48">
        <f>(IF(Q63="","",(IF(MID(Q63,2,1)="-",LEFT(Q63,1),LEFT(Q63,2)))+0))</f>
        <v>1</v>
      </c>
      <c r="AW63" s="48">
        <f>(IF(R63="","",(IF(MID(R63,2,1)="-",LEFT(R63,1),LEFT(R63,2)))+0))</f>
        <v>1</v>
      </c>
      <c r="AX63" s="47"/>
      <c r="AY63" s="48">
        <f>(IF(T63="","",(IF(MID(T63,2,1)="-",LEFT(T63,1),LEFT(T63,2)))+0))</f>
        <v>4</v>
      </c>
      <c r="AZ63" s="46">
        <f>(IF(U63="","",(IF(MID(U63,2,1)="-",LEFT(U63,1),LEFT(U63,2)))+0))</f>
        <v>2</v>
      </c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49">
        <f t="shared" si="270"/>
        <v>2</v>
      </c>
      <c r="BR63" s="48">
        <f t="shared" si="270"/>
        <v>4</v>
      </c>
      <c r="BS63" s="48">
        <f t="shared" si="275"/>
        <v>2</v>
      </c>
      <c r="BT63" s="48">
        <f>(IF(P63="","",IF(RIGHT(P63,2)="10",RIGHT(P63,2),RIGHT(P63,1))+0))</f>
        <v>1</v>
      </c>
      <c r="BU63" s="48">
        <f>(IF(Q63="","",IF(RIGHT(Q63,2)="10",RIGHT(Q63,2),RIGHT(Q63,1))+0))</f>
        <v>4</v>
      </c>
      <c r="BV63" s="48">
        <f>(IF(R63="","",IF(RIGHT(R63,2)="10",RIGHT(R63,2),RIGHT(R63,1))+0))</f>
        <v>1</v>
      </c>
      <c r="BW63" s="47"/>
      <c r="BX63" s="48">
        <f>(IF(T63="","",IF(RIGHT(T63,2)="10",RIGHT(T63,2),RIGHT(T63,1))+0))</f>
        <v>4</v>
      </c>
      <c r="BY63" s="46">
        <f>(IF(U63="","",IF(RIGHT(U63,2)="10",RIGHT(U63,2),RIGHT(U63,1))+0))</f>
        <v>2</v>
      </c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49" t="str">
        <f t="shared" si="272"/>
        <v>A</v>
      </c>
      <c r="CQ63" s="48" t="str">
        <f t="shared" si="272"/>
        <v>A</v>
      </c>
      <c r="CR63" s="48" t="str">
        <f t="shared" si="276"/>
        <v>A</v>
      </c>
      <c r="CS63" s="48" t="str">
        <f>(IF(P63="","",IF(AU63&gt;BT63,"H",IF(AU63&lt;BT63,"A","D"))))</f>
        <v>H</v>
      </c>
      <c r="CT63" s="48" t="str">
        <f>(IF(Q63="","",IF(AV63&gt;BU63,"H",IF(AV63&lt;BU63,"A","D"))))</f>
        <v>A</v>
      </c>
      <c r="CU63" s="48" t="str">
        <f>(IF(R63="","",IF(AW63&gt;BV63,"H",IF(AW63&lt;BV63,"A","D"))))</f>
        <v>D</v>
      </c>
      <c r="CV63" s="47"/>
      <c r="CW63" s="48" t="str">
        <f>(IF(T63="","",IF(AY63&gt;BX63,"H",IF(AY63&lt;BX63,"A","D"))))</f>
        <v>D</v>
      </c>
      <c r="CX63" s="46" t="str">
        <f>(IF(U63="","",IF(AZ63&gt;BY63,"H",IF(AZ63&lt;BY63,"A","D"))))</f>
        <v>D</v>
      </c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17" t="str">
        <f t="shared" si="231"/>
        <v>Harlow Town</v>
      </c>
      <c r="DP63" s="21">
        <f t="shared" si="232"/>
        <v>16</v>
      </c>
      <c r="DQ63" s="11">
        <f t="shared" si="233"/>
        <v>1</v>
      </c>
      <c r="DR63" s="11">
        <f t="shared" si="234"/>
        <v>3</v>
      </c>
      <c r="DS63" s="11">
        <f t="shared" si="235"/>
        <v>4</v>
      </c>
      <c r="DT63" s="11">
        <f>COUNTIF(CV$57:CV$65,"A")</f>
        <v>2</v>
      </c>
      <c r="DU63" s="11">
        <f>COUNTIF(CV$57:CV$65,"D")</f>
        <v>0</v>
      </c>
      <c r="DV63" s="11">
        <f>COUNTIF(CV$57:CV$65,"H")</f>
        <v>6</v>
      </c>
      <c r="DW63" s="21">
        <f t="shared" si="236"/>
        <v>3</v>
      </c>
      <c r="DX63" s="21">
        <f t="shared" si="237"/>
        <v>3</v>
      </c>
      <c r="DY63" s="21">
        <f t="shared" si="238"/>
        <v>10</v>
      </c>
      <c r="DZ63" s="20">
        <f>SUM($AR63:$BO63)+SUM(BW$57:BW$65)</f>
        <v>27</v>
      </c>
      <c r="EA63" s="20">
        <f>SUM($BQ63:$CN63)+SUM(AX$57:AX$65)</f>
        <v>43</v>
      </c>
      <c r="EB63" s="21">
        <f t="shared" si="239"/>
        <v>12</v>
      </c>
      <c r="EC63" s="20">
        <f t="shared" si="240"/>
        <v>-16</v>
      </c>
      <c r="ED63" s="9"/>
      <c r="EE63" s="11">
        <f t="shared" si="241"/>
        <v>16</v>
      </c>
      <c r="EF63" s="11">
        <f t="shared" si="242"/>
        <v>3</v>
      </c>
      <c r="EG63" s="11">
        <f t="shared" si="243"/>
        <v>3</v>
      </c>
      <c r="EH63" s="11">
        <f t="shared" si="244"/>
        <v>10</v>
      </c>
      <c r="EI63" s="11">
        <f t="shared" si="245"/>
        <v>27</v>
      </c>
      <c r="EJ63" s="11">
        <f t="shared" si="246"/>
        <v>43</v>
      </c>
      <c r="EK63" s="11">
        <f t="shared" si="247"/>
        <v>12</v>
      </c>
      <c r="EL63" s="11">
        <f t="shared" si="248"/>
        <v>-16</v>
      </c>
      <c r="EM63" s="8"/>
      <c r="EN63" s="8">
        <f t="shared" si="249"/>
        <v>0</v>
      </c>
      <c r="EO63" s="8">
        <f t="shared" si="250"/>
        <v>0</v>
      </c>
      <c r="EP63" s="8">
        <f t="shared" si="251"/>
        <v>0</v>
      </c>
      <c r="EQ63" s="8">
        <f t="shared" si="252"/>
        <v>0</v>
      </c>
      <c r="ER63" s="8">
        <f t="shared" si="253"/>
        <v>0</v>
      </c>
      <c r="ES63" s="8">
        <f t="shared" si="254"/>
        <v>0</v>
      </c>
      <c r="ET63" s="8">
        <f t="shared" si="255"/>
        <v>0</v>
      </c>
      <c r="EU63" s="8">
        <f t="shared" si="256"/>
        <v>0</v>
      </c>
      <c r="EW63" s="8" t="str">
        <f t="shared" si="257"/>
        <v/>
      </c>
      <c r="EX63" s="8" t="str">
        <f t="shared" si="258"/>
        <v/>
      </c>
      <c r="EY63" s="8" t="str">
        <f t="shared" si="259"/>
        <v/>
      </c>
      <c r="EZ63" s="8" t="str">
        <f t="shared" si="260"/>
        <v/>
      </c>
      <c r="FA63" s="8" t="str">
        <f t="shared" si="261"/>
        <v/>
      </c>
      <c r="FB63" s="8" t="str">
        <f t="shared" si="262"/>
        <v/>
      </c>
      <c r="FC63" s="8" t="str">
        <f t="shared" si="263"/>
        <v/>
      </c>
      <c r="FD63" s="8" t="str">
        <f t="shared" si="264"/>
        <v/>
      </c>
      <c r="FF63" s="78" t="s">
        <v>403</v>
      </c>
      <c r="FG63" s="61">
        <v>72</v>
      </c>
      <c r="FH63" s="60">
        <v>14</v>
      </c>
      <c r="FI63" s="60">
        <v>50</v>
      </c>
      <c r="FJ63" s="60">
        <v>36</v>
      </c>
      <c r="FK63" s="60">
        <v>9</v>
      </c>
      <c r="FL63" s="60">
        <v>31</v>
      </c>
      <c r="FM63" s="59"/>
      <c r="FN63" s="60">
        <v>4</v>
      </c>
      <c r="FO63" s="58">
        <v>21</v>
      </c>
      <c r="FP63" s="10"/>
      <c r="FQ63" s="10"/>
      <c r="FR63" s="10"/>
      <c r="FS63" s="10"/>
      <c r="FT63" s="10"/>
      <c r="FU63" s="8"/>
      <c r="FV63" s="8"/>
      <c r="FW63" s="8"/>
      <c r="FX63" s="8"/>
      <c r="FY63" s="8"/>
      <c r="FZ63" s="8"/>
      <c r="GA63" s="8"/>
      <c r="GB63" s="8"/>
      <c r="GC63" s="8"/>
    </row>
    <row r="64" spans="1:185" s="17" customFormat="1" x14ac:dyDescent="0.2">
      <c r="A64" s="8">
        <v>8</v>
      </c>
      <c r="B64" s="8" t="s">
        <v>403</v>
      </c>
      <c r="C64" s="16">
        <v>16</v>
      </c>
      <c r="D64" s="16">
        <v>3</v>
      </c>
      <c r="E64" s="16">
        <v>3</v>
      </c>
      <c r="F64" s="16">
        <v>10</v>
      </c>
      <c r="G64" s="16">
        <v>27</v>
      </c>
      <c r="H64" s="16">
        <v>43</v>
      </c>
      <c r="I64" s="15">
        <v>12</v>
      </c>
      <c r="J64" s="16">
        <f t="shared" si="227"/>
        <v>-16</v>
      </c>
      <c r="L64" s="79" t="s">
        <v>363</v>
      </c>
      <c r="M64" s="33" t="s">
        <v>99</v>
      </c>
      <c r="N64" s="29" t="s">
        <v>143</v>
      </c>
      <c r="O64" s="29" t="s">
        <v>101</v>
      </c>
      <c r="P64" s="29" t="s">
        <v>147</v>
      </c>
      <c r="Q64" s="29" t="s">
        <v>152</v>
      </c>
      <c r="R64" s="29" t="s">
        <v>28</v>
      </c>
      <c r="S64" s="29" t="s">
        <v>106</v>
      </c>
      <c r="T64" s="28"/>
      <c r="U64" s="32" t="s">
        <v>62</v>
      </c>
      <c r="V64" s="13"/>
      <c r="W64" s="13"/>
      <c r="X64" s="13"/>
      <c r="Y64" s="13"/>
      <c r="Z64" s="13"/>
      <c r="AA64" s="13"/>
      <c r="AB64" s="79" t="s">
        <v>363</v>
      </c>
      <c r="AC64" s="33" t="s">
        <v>328</v>
      </c>
      <c r="AD64" s="29" t="s">
        <v>342</v>
      </c>
      <c r="AE64" s="29" t="s">
        <v>27</v>
      </c>
      <c r="AF64" s="29" t="s">
        <v>310</v>
      </c>
      <c r="AG64" s="29" t="s">
        <v>341</v>
      </c>
      <c r="AH64" s="29" t="s">
        <v>227</v>
      </c>
      <c r="AI64" s="29" t="s">
        <v>333</v>
      </c>
      <c r="AJ64" s="28"/>
      <c r="AK64" s="32" t="s">
        <v>329</v>
      </c>
      <c r="AL64" s="13"/>
      <c r="AM64" s="13"/>
      <c r="AN64" s="13"/>
      <c r="AO64" s="13"/>
      <c r="AP64" s="13"/>
      <c r="AQ64" s="12"/>
      <c r="AR64" s="49">
        <f t="shared" si="268"/>
        <v>1</v>
      </c>
      <c r="AS64" s="48">
        <f t="shared" si="268"/>
        <v>3</v>
      </c>
      <c r="AT64" s="48">
        <f t="shared" si="274"/>
        <v>8</v>
      </c>
      <c r="AU64" s="48">
        <f>(IF(P64="","",(IF(MID(P64,2,1)="-",LEFT(P64,1),LEFT(P64,2)))+0))</f>
        <v>5</v>
      </c>
      <c r="AV64" s="48">
        <f>(IF(Q64="","",(IF(MID(Q64,2,1)="-",LEFT(Q64,1),LEFT(Q64,2)))+0))</f>
        <v>4</v>
      </c>
      <c r="AW64" s="48">
        <f>(IF(R64="","",(IF(MID(R64,2,1)="-",LEFT(R64,1),LEFT(R64,2)))+0))</f>
        <v>3</v>
      </c>
      <c r="AX64" s="48">
        <f>(IF(S64="","",(IF(MID(S64,2,1)="-",LEFT(S64,1),LEFT(S64,2)))+0))</f>
        <v>0</v>
      </c>
      <c r="AY64" s="47"/>
      <c r="AZ64" s="46">
        <f>(IF(U64="","",(IF(MID(U64,2,1)="-",LEFT(U64,1),LEFT(U64,2)))+0))</f>
        <v>4</v>
      </c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49">
        <f t="shared" si="270"/>
        <v>5</v>
      </c>
      <c r="BR64" s="48">
        <f t="shared" si="270"/>
        <v>1</v>
      </c>
      <c r="BS64" s="48">
        <f t="shared" si="275"/>
        <v>1</v>
      </c>
      <c r="BT64" s="48">
        <f>(IF(P64="","",IF(RIGHT(P64,2)="10",RIGHT(P64,2),RIGHT(P64,1))+0))</f>
        <v>0</v>
      </c>
      <c r="BU64" s="48">
        <f>(IF(Q64="","",IF(RIGHT(Q64,2)="10",RIGHT(Q64,2),RIGHT(Q64,1))+0))</f>
        <v>0</v>
      </c>
      <c r="BV64" s="48">
        <f>(IF(R64="","",IF(RIGHT(R64,2)="10",RIGHT(R64,2),RIGHT(R64,1))+0))</f>
        <v>0</v>
      </c>
      <c r="BW64" s="48">
        <f>(IF(S64="","",IF(RIGHT(S64,2)="10",RIGHT(S64,2),RIGHT(S64,1))+0))</f>
        <v>3</v>
      </c>
      <c r="BX64" s="47"/>
      <c r="BY64" s="46">
        <f>(IF(U64="","",IF(RIGHT(U64,2)="10",RIGHT(U64,2),RIGHT(U64,1))+0))</f>
        <v>1</v>
      </c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49" t="str">
        <f t="shared" si="272"/>
        <v>A</v>
      </c>
      <c r="CQ64" s="48" t="str">
        <f t="shared" si="272"/>
        <v>H</v>
      </c>
      <c r="CR64" s="48" t="str">
        <f t="shared" si="276"/>
        <v>H</v>
      </c>
      <c r="CS64" s="48" t="str">
        <f>(IF(P64="","",IF(AU64&gt;BT64,"H",IF(AU64&lt;BT64,"A","D"))))</f>
        <v>H</v>
      </c>
      <c r="CT64" s="48" t="str">
        <f>(IF(Q64="","",IF(AV64&gt;BU64,"H",IF(AV64&lt;BU64,"A","D"))))</f>
        <v>H</v>
      </c>
      <c r="CU64" s="48" t="str">
        <f>(IF(R64="","",IF(AW64&gt;BV64,"H",IF(AW64&lt;BV64,"A","D"))))</f>
        <v>H</v>
      </c>
      <c r="CV64" s="48" t="str">
        <f>(IF(S64="","",IF(AX64&gt;BW64,"H",IF(AX64&lt;BW64,"A","D"))))</f>
        <v>A</v>
      </c>
      <c r="CW64" s="47"/>
      <c r="CX64" s="46" t="str">
        <f>(IF(U64="","",IF(AZ64&gt;BY64,"H",IF(AZ64&lt;BY64,"A","D"))))</f>
        <v>H</v>
      </c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17" t="str">
        <f t="shared" si="231"/>
        <v>Thamesmead Town</v>
      </c>
      <c r="DP64" s="21">
        <f t="shared" si="232"/>
        <v>16</v>
      </c>
      <c r="DQ64" s="11">
        <f t="shared" si="233"/>
        <v>6</v>
      </c>
      <c r="DR64" s="11">
        <f t="shared" si="234"/>
        <v>0</v>
      </c>
      <c r="DS64" s="11">
        <f t="shared" si="235"/>
        <v>2</v>
      </c>
      <c r="DT64" s="11">
        <f>COUNTIF(CW$57:CW$65,"A")</f>
        <v>3</v>
      </c>
      <c r="DU64" s="11">
        <f>COUNTIF(CW$57:CW$65,"D")</f>
        <v>2</v>
      </c>
      <c r="DV64" s="11">
        <f>COUNTIF(CW$57:CW$65,"H")</f>
        <v>3</v>
      </c>
      <c r="DW64" s="21">
        <f t="shared" si="236"/>
        <v>9</v>
      </c>
      <c r="DX64" s="21">
        <f t="shared" si="237"/>
        <v>2</v>
      </c>
      <c r="DY64" s="21">
        <f t="shared" si="238"/>
        <v>5</v>
      </c>
      <c r="DZ64" s="20">
        <f>SUM($AR64:$BO64)+SUM(BX$57:BX$65)</f>
        <v>44</v>
      </c>
      <c r="EA64" s="20">
        <f>SUM($BQ64:$CN64)+SUM(AY$57:AY$65)</f>
        <v>25</v>
      </c>
      <c r="EB64" s="21">
        <f t="shared" si="239"/>
        <v>29</v>
      </c>
      <c r="EC64" s="20">
        <f t="shared" si="240"/>
        <v>19</v>
      </c>
      <c r="ED64" s="9"/>
      <c r="EE64" s="11">
        <f t="shared" si="241"/>
        <v>16</v>
      </c>
      <c r="EF64" s="11">
        <f t="shared" si="242"/>
        <v>9</v>
      </c>
      <c r="EG64" s="11">
        <f t="shared" si="243"/>
        <v>2</v>
      </c>
      <c r="EH64" s="11">
        <f t="shared" si="244"/>
        <v>5</v>
      </c>
      <c r="EI64" s="11">
        <f t="shared" si="245"/>
        <v>44</v>
      </c>
      <c r="EJ64" s="11">
        <f t="shared" si="246"/>
        <v>25</v>
      </c>
      <c r="EK64" s="11">
        <f t="shared" si="247"/>
        <v>29</v>
      </c>
      <c r="EL64" s="11">
        <f t="shared" si="248"/>
        <v>19</v>
      </c>
      <c r="EM64" s="8"/>
      <c r="EN64" s="8">
        <f t="shared" si="249"/>
        <v>0</v>
      </c>
      <c r="EO64" s="8">
        <f t="shared" si="250"/>
        <v>0</v>
      </c>
      <c r="EP64" s="8">
        <f t="shared" si="251"/>
        <v>0</v>
      </c>
      <c r="EQ64" s="8">
        <f t="shared" si="252"/>
        <v>0</v>
      </c>
      <c r="ER64" s="8">
        <f t="shared" si="253"/>
        <v>0</v>
      </c>
      <c r="ES64" s="8">
        <f t="shared" si="254"/>
        <v>0</v>
      </c>
      <c r="ET64" s="8">
        <f t="shared" si="255"/>
        <v>0</v>
      </c>
      <c r="EU64" s="8">
        <f t="shared" si="256"/>
        <v>0</v>
      </c>
      <c r="EW64" s="8" t="str">
        <f t="shared" si="257"/>
        <v/>
      </c>
      <c r="EX64" s="8" t="str">
        <f t="shared" si="258"/>
        <v/>
      </c>
      <c r="EY64" s="8" t="str">
        <f t="shared" si="259"/>
        <v/>
      </c>
      <c r="EZ64" s="8" t="str">
        <f t="shared" si="260"/>
        <v/>
      </c>
      <c r="FA64" s="8" t="str">
        <f t="shared" si="261"/>
        <v/>
      </c>
      <c r="FB64" s="8" t="str">
        <f t="shared" si="262"/>
        <v/>
      </c>
      <c r="FC64" s="8" t="str">
        <f t="shared" si="263"/>
        <v/>
      </c>
      <c r="FD64" s="8" t="str">
        <f t="shared" si="264"/>
        <v/>
      </c>
      <c r="FF64" s="78" t="s">
        <v>363</v>
      </c>
      <c r="FG64" s="61">
        <v>34</v>
      </c>
      <c r="FH64" s="60">
        <v>30</v>
      </c>
      <c r="FI64" s="60">
        <v>31</v>
      </c>
      <c r="FJ64" s="60">
        <v>21</v>
      </c>
      <c r="FK64" s="60">
        <v>40</v>
      </c>
      <c r="FL64" s="60">
        <v>40</v>
      </c>
      <c r="FM64" s="60">
        <v>22</v>
      </c>
      <c r="FN64" s="59"/>
      <c r="FO64" s="58">
        <v>45</v>
      </c>
      <c r="FP64" s="10"/>
      <c r="FQ64" s="10"/>
      <c r="FR64" s="10"/>
      <c r="FS64" s="10"/>
      <c r="FT64" s="10"/>
      <c r="FU64" s="8"/>
      <c r="FV64" s="8"/>
      <c r="FW64" s="8"/>
      <c r="FX64" s="8"/>
      <c r="FY64" s="8"/>
      <c r="FZ64" s="8"/>
      <c r="GA64" s="8"/>
      <c r="GB64" s="8"/>
      <c r="GC64" s="8"/>
    </row>
    <row r="65" spans="1:185" s="8" customFormat="1" ht="12.75" thickBot="1" x14ac:dyDescent="0.25">
      <c r="A65" s="8">
        <v>9</v>
      </c>
      <c r="B65" s="8" t="s">
        <v>402</v>
      </c>
      <c r="C65" s="16">
        <v>16</v>
      </c>
      <c r="D65" s="16">
        <v>3</v>
      </c>
      <c r="E65" s="16">
        <v>0</v>
      </c>
      <c r="F65" s="16">
        <v>13</v>
      </c>
      <c r="G65" s="16">
        <v>20</v>
      </c>
      <c r="H65" s="16">
        <v>59</v>
      </c>
      <c r="I65" s="15">
        <v>9</v>
      </c>
      <c r="J65" s="16">
        <f t="shared" si="227"/>
        <v>-39</v>
      </c>
      <c r="L65" s="77" t="s">
        <v>401</v>
      </c>
      <c r="M65" s="27" t="s">
        <v>120</v>
      </c>
      <c r="N65" s="26" t="s">
        <v>148</v>
      </c>
      <c r="O65" s="26" t="s">
        <v>145</v>
      </c>
      <c r="P65" s="26" t="s">
        <v>98</v>
      </c>
      <c r="Q65" s="26" t="s">
        <v>111</v>
      </c>
      <c r="R65" s="26" t="s">
        <v>21</v>
      </c>
      <c r="S65" s="26" t="s">
        <v>102</v>
      </c>
      <c r="T65" s="26" t="s">
        <v>35</v>
      </c>
      <c r="U65" s="22"/>
      <c r="V65" s="13"/>
      <c r="W65" s="13"/>
      <c r="X65" s="13"/>
      <c r="Y65" s="13"/>
      <c r="Z65" s="13"/>
      <c r="AA65" s="13"/>
      <c r="AB65" s="77" t="s">
        <v>401</v>
      </c>
      <c r="AC65" s="154" t="s">
        <v>141</v>
      </c>
      <c r="AD65" s="155" t="s">
        <v>182</v>
      </c>
      <c r="AE65" s="155" t="s">
        <v>14</v>
      </c>
      <c r="AF65" s="155" t="s">
        <v>19</v>
      </c>
      <c r="AG65" s="155" t="s">
        <v>259</v>
      </c>
      <c r="AH65" s="155" t="s">
        <v>185</v>
      </c>
      <c r="AI65" s="155" t="s">
        <v>15</v>
      </c>
      <c r="AJ65" s="155" t="s">
        <v>181</v>
      </c>
      <c r="AK65" s="156"/>
      <c r="AL65" s="13"/>
      <c r="AM65" s="13"/>
      <c r="AN65" s="13"/>
      <c r="AO65" s="13"/>
      <c r="AP65" s="13"/>
      <c r="AQ65" s="12"/>
      <c r="AR65" s="45">
        <f t="shared" si="268"/>
        <v>0</v>
      </c>
      <c r="AS65" s="44">
        <f t="shared" si="268"/>
        <v>1</v>
      </c>
      <c r="AT65" s="44">
        <f t="shared" si="274"/>
        <v>4</v>
      </c>
      <c r="AU65" s="44">
        <f>(IF(P65="","",(IF(MID(P65,2,1)="-",LEFT(P65,1),LEFT(P65,2)))+0))</f>
        <v>1</v>
      </c>
      <c r="AV65" s="44">
        <f>(IF(Q65="","",(IF(MID(Q65,2,1)="-",LEFT(Q65,1),LEFT(Q65,2)))+0))</f>
        <v>0</v>
      </c>
      <c r="AW65" s="44">
        <f>(IF(R65="","",(IF(MID(R65,2,1)="-",LEFT(R65,1),LEFT(R65,2)))+0))</f>
        <v>2</v>
      </c>
      <c r="AX65" s="44">
        <f>(IF(S65="","",(IF(MID(S65,2,1)="-",LEFT(S65,1),LEFT(S65,2)))+0))</f>
        <v>2</v>
      </c>
      <c r="AY65" s="44">
        <f>(IF(T65="","",(IF(MID(T65,2,1)="-",LEFT(T65,1),LEFT(T65,2)))+0))</f>
        <v>1</v>
      </c>
      <c r="AZ65" s="43"/>
      <c r="BP65" s="17"/>
      <c r="BQ65" s="45">
        <f t="shared" si="270"/>
        <v>1</v>
      </c>
      <c r="BR65" s="44">
        <f t="shared" si="270"/>
        <v>6</v>
      </c>
      <c r="BS65" s="44">
        <f t="shared" si="275"/>
        <v>2</v>
      </c>
      <c r="BT65" s="44">
        <f>(IF(P65="","",IF(RIGHT(P65,2)="10",RIGHT(P65,2),RIGHT(P65,1))+0))</f>
        <v>0</v>
      </c>
      <c r="BU65" s="44">
        <f>(IF(Q65="","",IF(RIGHT(Q65,2)="10",RIGHT(Q65,2),RIGHT(Q65,1))+0))</f>
        <v>4</v>
      </c>
      <c r="BV65" s="44">
        <f>(IF(R65="","",IF(RIGHT(R65,2)="10",RIGHT(R65,2),RIGHT(R65,1))+0))</f>
        <v>2</v>
      </c>
      <c r="BW65" s="44">
        <f>(IF(S65="","",IF(RIGHT(S65,2)="10",RIGHT(S65,2),RIGHT(S65,1))+0))</f>
        <v>0</v>
      </c>
      <c r="BX65" s="44">
        <f>(IF(T65="","",IF(RIGHT(T65,2)="10",RIGHT(T65,2),RIGHT(T65,1))+0))</f>
        <v>2</v>
      </c>
      <c r="BY65" s="43"/>
      <c r="CO65" s="17"/>
      <c r="CP65" s="45" t="str">
        <f t="shared" si="272"/>
        <v>A</v>
      </c>
      <c r="CQ65" s="44" t="str">
        <f t="shared" si="272"/>
        <v>A</v>
      </c>
      <c r="CR65" s="44" t="str">
        <f t="shared" si="276"/>
        <v>H</v>
      </c>
      <c r="CS65" s="44" t="str">
        <f>(IF(P65="","",IF(AU65&gt;BT65,"H",IF(AU65&lt;BT65,"A","D"))))</f>
        <v>H</v>
      </c>
      <c r="CT65" s="44" t="str">
        <f>(IF(Q65="","",IF(AV65&gt;BU65,"H",IF(AV65&lt;BU65,"A","D"))))</f>
        <v>A</v>
      </c>
      <c r="CU65" s="44" t="str">
        <f>(IF(R65="","",IF(AW65&gt;BV65,"H",IF(AW65&lt;BV65,"A","D"))))</f>
        <v>D</v>
      </c>
      <c r="CV65" s="44" t="str">
        <f>(IF(S65="","",IF(AX65&gt;BW65,"H",IF(AX65&lt;BW65,"A","D"))))</f>
        <v>H</v>
      </c>
      <c r="CW65" s="44" t="str">
        <f>(IF(T65="","",IF(AY65&gt;BX65,"H",IF(AY65&lt;BX65,"A","D"))))</f>
        <v>A</v>
      </c>
      <c r="CX65" s="43"/>
      <c r="DN65" s="17"/>
      <c r="DO65" s="17" t="str">
        <f t="shared" si="231"/>
        <v>Tilbury</v>
      </c>
      <c r="DP65" s="21">
        <f t="shared" si="232"/>
        <v>16</v>
      </c>
      <c r="DQ65" s="11">
        <f t="shared" si="233"/>
        <v>3</v>
      </c>
      <c r="DR65" s="11">
        <f t="shared" si="234"/>
        <v>1</v>
      </c>
      <c r="DS65" s="11">
        <f t="shared" si="235"/>
        <v>4</v>
      </c>
      <c r="DT65" s="11">
        <f>COUNTIF(CX$57:CX$65,"A")</f>
        <v>1</v>
      </c>
      <c r="DU65" s="11">
        <f>COUNTIF(CX$57:CX$65,"D")</f>
        <v>5</v>
      </c>
      <c r="DV65" s="11">
        <f>COUNTIF(CX$57:CX$65,"H")</f>
        <v>2</v>
      </c>
      <c r="DW65" s="21">
        <f t="shared" si="236"/>
        <v>4</v>
      </c>
      <c r="DX65" s="21">
        <f t="shared" si="237"/>
        <v>6</v>
      </c>
      <c r="DY65" s="21">
        <f t="shared" si="238"/>
        <v>6</v>
      </c>
      <c r="DZ65" s="20">
        <f>SUM($AR65:$BO65)+SUM(BY$57:BY$65)</f>
        <v>25</v>
      </c>
      <c r="EA65" s="20">
        <f>SUM($BQ65:$CN65)+SUM(AZ$57:AZ$65)</f>
        <v>33</v>
      </c>
      <c r="EB65" s="21">
        <f t="shared" si="239"/>
        <v>18</v>
      </c>
      <c r="EC65" s="20">
        <f t="shared" si="240"/>
        <v>-8</v>
      </c>
      <c r="ED65" s="9"/>
      <c r="EE65" s="11">
        <f t="shared" si="241"/>
        <v>16</v>
      </c>
      <c r="EF65" s="11">
        <f t="shared" si="242"/>
        <v>4</v>
      </c>
      <c r="EG65" s="11">
        <f t="shared" si="243"/>
        <v>6</v>
      </c>
      <c r="EH65" s="11">
        <f t="shared" si="244"/>
        <v>6</v>
      </c>
      <c r="EI65" s="11">
        <f t="shared" si="245"/>
        <v>25</v>
      </c>
      <c r="EJ65" s="11">
        <f t="shared" si="246"/>
        <v>33</v>
      </c>
      <c r="EK65" s="11">
        <f t="shared" si="247"/>
        <v>18</v>
      </c>
      <c r="EL65" s="11">
        <f t="shared" si="248"/>
        <v>-8</v>
      </c>
      <c r="EM65" s="17"/>
      <c r="EN65" s="8">
        <f t="shared" si="249"/>
        <v>0</v>
      </c>
      <c r="EO65" s="8">
        <f t="shared" si="250"/>
        <v>0</v>
      </c>
      <c r="EP65" s="8">
        <f t="shared" si="251"/>
        <v>0</v>
      </c>
      <c r="EQ65" s="8">
        <f t="shared" si="252"/>
        <v>0</v>
      </c>
      <c r="ER65" s="8">
        <f t="shared" si="253"/>
        <v>0</v>
      </c>
      <c r="ES65" s="8">
        <f t="shared" si="254"/>
        <v>0</v>
      </c>
      <c r="ET65" s="8">
        <f t="shared" si="255"/>
        <v>0</v>
      </c>
      <c r="EU65" s="8">
        <f t="shared" si="256"/>
        <v>0</v>
      </c>
      <c r="EW65" s="8" t="str">
        <f t="shared" si="257"/>
        <v/>
      </c>
      <c r="EX65" s="8" t="str">
        <f t="shared" si="258"/>
        <v/>
      </c>
      <c r="EY65" s="8" t="str">
        <f t="shared" si="259"/>
        <v/>
      </c>
      <c r="EZ65" s="8" t="str">
        <f t="shared" si="260"/>
        <v/>
      </c>
      <c r="FA65" s="8" t="str">
        <f t="shared" si="261"/>
        <v/>
      </c>
      <c r="FB65" s="8" t="str">
        <f t="shared" si="262"/>
        <v/>
      </c>
      <c r="FC65" s="8" t="str">
        <f t="shared" si="263"/>
        <v/>
      </c>
      <c r="FD65" s="8" t="str">
        <f t="shared" si="264"/>
        <v/>
      </c>
      <c r="FF65" s="76" t="s">
        <v>401</v>
      </c>
      <c r="FG65" s="57">
        <v>46</v>
      </c>
      <c r="FH65" s="56">
        <v>26</v>
      </c>
      <c r="FI65" s="56">
        <v>31</v>
      </c>
      <c r="FJ65" s="56">
        <v>18</v>
      </c>
      <c r="FK65" s="56">
        <v>13</v>
      </c>
      <c r="FL65" s="56">
        <v>26</v>
      </c>
      <c r="FM65" s="56">
        <v>25</v>
      </c>
      <c r="FN65" s="56">
        <v>19</v>
      </c>
      <c r="FO65" s="19"/>
      <c r="FP65" s="10"/>
      <c r="FQ65" s="10"/>
      <c r="FR65" s="10"/>
      <c r="FS65" s="10"/>
      <c r="FT65" s="10"/>
    </row>
    <row r="66" spans="1:185" s="8" customFormat="1" x14ac:dyDescent="0.2">
      <c r="C66" s="16"/>
      <c r="D66" s="14">
        <f>SUM(D57:D65)</f>
        <v>60</v>
      </c>
      <c r="E66" s="14">
        <f>SUM(E57:E65)</f>
        <v>24</v>
      </c>
      <c r="F66" s="14">
        <f>SUM(F57:F65)</f>
        <v>60</v>
      </c>
      <c r="G66" s="14">
        <f>SUM(G57:G65)</f>
        <v>314</v>
      </c>
      <c r="H66" s="14">
        <f>SUM(H57:H65)</f>
        <v>314</v>
      </c>
      <c r="I66" s="15"/>
      <c r="J66" s="14">
        <f>SUM(J57:J65)</f>
        <v>0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2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E66" s="11"/>
      <c r="EF66" s="11"/>
      <c r="EG66" s="11"/>
      <c r="EH66" s="11"/>
      <c r="EI66" s="11"/>
      <c r="EJ66" s="11"/>
      <c r="EK66" s="11"/>
      <c r="EL66" s="11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</row>
    <row r="67" spans="1:185" s="8" customFormat="1" x14ac:dyDescent="0.2">
      <c r="A67" s="175"/>
      <c r="B67" s="179" t="s">
        <v>546</v>
      </c>
      <c r="C67" s="176"/>
      <c r="D67" s="176"/>
      <c r="E67" s="176"/>
      <c r="F67" s="176"/>
      <c r="G67" s="176"/>
      <c r="H67" s="176"/>
      <c r="I67" s="177"/>
      <c r="J67" s="176"/>
      <c r="K67" s="175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2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E67" s="11"/>
      <c r="EF67" s="11"/>
      <c r="EG67" s="11"/>
      <c r="EH67" s="11"/>
      <c r="EI67" s="11"/>
      <c r="EJ67" s="11"/>
      <c r="EK67" s="11"/>
      <c r="EL67" s="11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</row>
    <row r="68" spans="1:185" s="8" customFormat="1" ht="12.75" thickBot="1" x14ac:dyDescent="0.25">
      <c r="A68" s="17" t="s">
        <v>360</v>
      </c>
      <c r="B68" s="88"/>
      <c r="C68" s="42" t="s">
        <v>400</v>
      </c>
      <c r="D68" s="15"/>
      <c r="E68" s="15"/>
      <c r="F68" s="15"/>
      <c r="G68" s="15"/>
      <c r="H68" s="15"/>
      <c r="I68" s="15"/>
      <c r="J68" s="15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2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E68" s="11"/>
      <c r="EF68" s="11"/>
      <c r="EG68" s="11"/>
      <c r="EH68" s="11"/>
      <c r="EI68" s="11"/>
      <c r="EJ68" s="11"/>
      <c r="EK68" s="11"/>
      <c r="EL68" s="11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</row>
    <row r="69" spans="1:185" s="8" customFormat="1" ht="12.75" thickBot="1" x14ac:dyDescent="0.25">
      <c r="A69" s="17" t="s">
        <v>51</v>
      </c>
      <c r="B69" s="17" t="s">
        <v>50</v>
      </c>
      <c r="C69" s="15" t="s">
        <v>42</v>
      </c>
      <c r="D69" s="15" t="s">
        <v>41</v>
      </c>
      <c r="E69" s="15" t="s">
        <v>40</v>
      </c>
      <c r="F69" s="15" t="s">
        <v>39</v>
      </c>
      <c r="G69" s="15" t="s">
        <v>38</v>
      </c>
      <c r="H69" s="15" t="s">
        <v>37</v>
      </c>
      <c r="I69" s="15" t="s">
        <v>36</v>
      </c>
      <c r="J69" s="15" t="s">
        <v>43</v>
      </c>
      <c r="L69" s="66" t="s">
        <v>154</v>
      </c>
      <c r="M69" s="98" t="s">
        <v>95</v>
      </c>
      <c r="N69" s="98" t="s">
        <v>385</v>
      </c>
      <c r="O69" s="98" t="s">
        <v>384</v>
      </c>
      <c r="P69" s="98" t="s">
        <v>94</v>
      </c>
      <c r="Q69" s="98" t="s">
        <v>399</v>
      </c>
      <c r="R69" s="98" t="s">
        <v>113</v>
      </c>
      <c r="S69" s="98" t="s">
        <v>92</v>
      </c>
      <c r="T69" s="98" t="s">
        <v>398</v>
      </c>
      <c r="U69" s="98" t="s">
        <v>66</v>
      </c>
      <c r="V69" s="98" t="s">
        <v>397</v>
      </c>
      <c r="W69" s="98" t="s">
        <v>90</v>
      </c>
      <c r="X69" s="99" t="s">
        <v>396</v>
      </c>
      <c r="Y69" s="98" t="s">
        <v>112</v>
      </c>
      <c r="Z69" s="97" t="s">
        <v>89</v>
      </c>
      <c r="AA69" s="13"/>
      <c r="AB69" s="66" t="s">
        <v>154</v>
      </c>
      <c r="AC69" s="98" t="s">
        <v>95</v>
      </c>
      <c r="AD69" s="98" t="s">
        <v>385</v>
      </c>
      <c r="AE69" s="98" t="s">
        <v>384</v>
      </c>
      <c r="AF69" s="98" t="s">
        <v>94</v>
      </c>
      <c r="AG69" s="98" t="s">
        <v>399</v>
      </c>
      <c r="AH69" s="98" t="s">
        <v>113</v>
      </c>
      <c r="AI69" s="98" t="s">
        <v>92</v>
      </c>
      <c r="AJ69" s="98" t="s">
        <v>398</v>
      </c>
      <c r="AK69" s="98" t="s">
        <v>66</v>
      </c>
      <c r="AL69" s="98" t="s">
        <v>397</v>
      </c>
      <c r="AM69" s="98" t="s">
        <v>90</v>
      </c>
      <c r="AN69" s="99" t="s">
        <v>396</v>
      </c>
      <c r="AO69" s="98" t="s">
        <v>112</v>
      </c>
      <c r="AP69" s="97" t="s">
        <v>89</v>
      </c>
      <c r="AQ69" s="12"/>
      <c r="DP69" s="16" t="s">
        <v>42</v>
      </c>
      <c r="DQ69" s="16" t="s">
        <v>49</v>
      </c>
      <c r="DR69" s="16" t="s">
        <v>48</v>
      </c>
      <c r="DS69" s="16" t="s">
        <v>47</v>
      </c>
      <c r="DT69" s="16" t="s">
        <v>46</v>
      </c>
      <c r="DU69" s="16" t="s">
        <v>45</v>
      </c>
      <c r="DV69" s="16" t="s">
        <v>44</v>
      </c>
      <c r="DW69" s="16" t="s">
        <v>41</v>
      </c>
      <c r="DX69" s="16" t="s">
        <v>40</v>
      </c>
      <c r="DY69" s="16" t="s">
        <v>39</v>
      </c>
      <c r="DZ69" s="16" t="s">
        <v>38</v>
      </c>
      <c r="EA69" s="16" t="s">
        <v>37</v>
      </c>
      <c r="EB69" s="16" t="s">
        <v>36</v>
      </c>
      <c r="EC69" s="16" t="s">
        <v>43</v>
      </c>
      <c r="ED69" s="16"/>
      <c r="EE69" s="16" t="s">
        <v>42</v>
      </c>
      <c r="EF69" s="16" t="s">
        <v>41</v>
      </c>
      <c r="EG69" s="16" t="s">
        <v>40</v>
      </c>
      <c r="EH69" s="16" t="s">
        <v>39</v>
      </c>
      <c r="EI69" s="16" t="s">
        <v>38</v>
      </c>
      <c r="EJ69" s="16" t="s">
        <v>37</v>
      </c>
      <c r="EK69" s="16" t="s">
        <v>36</v>
      </c>
      <c r="EL69" s="16" t="s">
        <v>43</v>
      </c>
      <c r="EX69" s="16" t="s">
        <v>42</v>
      </c>
      <c r="EY69" s="16" t="s">
        <v>41</v>
      </c>
      <c r="EZ69" s="16" t="s">
        <v>40</v>
      </c>
      <c r="FA69" s="16" t="s">
        <v>39</v>
      </c>
      <c r="FB69" s="16" t="s">
        <v>38</v>
      </c>
      <c r="FC69" s="16" t="s">
        <v>37</v>
      </c>
      <c r="FD69" s="16" t="s">
        <v>36</v>
      </c>
      <c r="FF69" s="96" t="s">
        <v>154</v>
      </c>
      <c r="FG69" s="94" t="s">
        <v>95</v>
      </c>
      <c r="FH69" s="94" t="s">
        <v>385</v>
      </c>
      <c r="FI69" s="94" t="s">
        <v>384</v>
      </c>
      <c r="FJ69" s="94" t="s">
        <v>94</v>
      </c>
      <c r="FK69" s="94" t="s">
        <v>399</v>
      </c>
      <c r="FL69" s="94" t="s">
        <v>113</v>
      </c>
      <c r="FM69" s="94" t="s">
        <v>92</v>
      </c>
      <c r="FN69" s="94" t="s">
        <v>398</v>
      </c>
      <c r="FO69" s="94" t="s">
        <v>66</v>
      </c>
      <c r="FP69" s="94" t="s">
        <v>397</v>
      </c>
      <c r="FQ69" s="94" t="s">
        <v>90</v>
      </c>
      <c r="FR69" s="95" t="s">
        <v>396</v>
      </c>
      <c r="FS69" s="94" t="s">
        <v>112</v>
      </c>
      <c r="FT69" s="93" t="s">
        <v>89</v>
      </c>
    </row>
    <row r="70" spans="1:185" s="8" customFormat="1" x14ac:dyDescent="0.2">
      <c r="A70" s="8">
        <v>1</v>
      </c>
      <c r="B70" s="8" t="s">
        <v>69</v>
      </c>
      <c r="C70" s="16">
        <v>26</v>
      </c>
      <c r="D70" s="16">
        <v>16</v>
      </c>
      <c r="E70" s="16">
        <v>5</v>
      </c>
      <c r="F70" s="16">
        <v>5</v>
      </c>
      <c r="G70" s="16">
        <v>81</v>
      </c>
      <c r="H70" s="16">
        <v>32</v>
      </c>
      <c r="I70" s="15">
        <v>53</v>
      </c>
      <c r="J70" s="16">
        <f t="shared" ref="J70:J83" si="277">G70-H70</f>
        <v>49</v>
      </c>
      <c r="L70" s="92" t="s">
        <v>70</v>
      </c>
      <c r="M70" s="38"/>
      <c r="N70" s="37" t="s">
        <v>75</v>
      </c>
      <c r="O70" s="37" t="s">
        <v>109</v>
      </c>
      <c r="P70" s="37" t="s">
        <v>111</v>
      </c>
      <c r="Q70" s="37" t="s">
        <v>123</v>
      </c>
      <c r="R70" s="37" t="s">
        <v>16</v>
      </c>
      <c r="S70" s="37" t="s">
        <v>87</v>
      </c>
      <c r="T70" s="37" t="s">
        <v>16</v>
      </c>
      <c r="U70" s="37" t="s">
        <v>55</v>
      </c>
      <c r="V70" s="37" t="s">
        <v>302</v>
      </c>
      <c r="W70" s="37" t="s">
        <v>52</v>
      </c>
      <c r="X70" s="37" t="s">
        <v>55</v>
      </c>
      <c r="Y70" s="37" t="s">
        <v>183</v>
      </c>
      <c r="Z70" s="39" t="s">
        <v>62</v>
      </c>
      <c r="AA70" s="13"/>
      <c r="AB70" s="92" t="s">
        <v>70</v>
      </c>
      <c r="AC70" s="38"/>
      <c r="AD70" s="37" t="s">
        <v>355</v>
      </c>
      <c r="AE70" s="37" t="s">
        <v>208</v>
      </c>
      <c r="AF70" s="37" t="s">
        <v>169</v>
      </c>
      <c r="AG70" s="37" t="s">
        <v>171</v>
      </c>
      <c r="AH70" s="37" t="s">
        <v>202</v>
      </c>
      <c r="AI70" s="37" t="s">
        <v>375</v>
      </c>
      <c r="AJ70" s="37" t="s">
        <v>357</v>
      </c>
      <c r="AK70" s="37" t="s">
        <v>17</v>
      </c>
      <c r="AL70" s="37" t="s">
        <v>19</v>
      </c>
      <c r="AM70" s="37" t="s">
        <v>207</v>
      </c>
      <c r="AN70" s="37" t="s">
        <v>354</v>
      </c>
      <c r="AO70" s="37" t="s">
        <v>264</v>
      </c>
      <c r="AP70" s="39" t="s">
        <v>283</v>
      </c>
      <c r="AQ70" s="12"/>
      <c r="AR70" s="52"/>
      <c r="AS70" s="51">
        <f t="shared" ref="AS70:BE70" si="278">(IF(N70="","",(IF(MID(N70,2,1)="-",LEFT(N70,1),LEFT(N70,2)))+0))</f>
        <v>3</v>
      </c>
      <c r="AT70" s="51">
        <f t="shared" si="278"/>
        <v>2</v>
      </c>
      <c r="AU70" s="51">
        <f t="shared" si="278"/>
        <v>0</v>
      </c>
      <c r="AV70" s="51">
        <f t="shared" si="278"/>
        <v>6</v>
      </c>
      <c r="AW70" s="51">
        <f t="shared" si="278"/>
        <v>2</v>
      </c>
      <c r="AX70" s="51">
        <f t="shared" si="278"/>
        <v>1</v>
      </c>
      <c r="AY70" s="51">
        <f t="shared" si="278"/>
        <v>2</v>
      </c>
      <c r="AZ70" s="51">
        <f t="shared" si="278"/>
        <v>1</v>
      </c>
      <c r="BA70" s="51">
        <f t="shared" si="278"/>
        <v>6</v>
      </c>
      <c r="BB70" s="51">
        <f t="shared" si="278"/>
        <v>3</v>
      </c>
      <c r="BC70" s="51">
        <f t="shared" si="278"/>
        <v>1</v>
      </c>
      <c r="BD70" s="51">
        <f t="shared" si="278"/>
        <v>5</v>
      </c>
      <c r="BE70" s="50">
        <f t="shared" si="278"/>
        <v>4</v>
      </c>
      <c r="BP70" s="9"/>
      <c r="BQ70" s="52"/>
      <c r="BR70" s="51">
        <f t="shared" ref="BR70:CD70" si="279">(IF(N70="","",IF(RIGHT(N70,2)="10",RIGHT(N70,2),RIGHT(N70,1))+0))</f>
        <v>3</v>
      </c>
      <c r="BS70" s="51">
        <f t="shared" si="279"/>
        <v>4</v>
      </c>
      <c r="BT70" s="51">
        <f t="shared" si="279"/>
        <v>4</v>
      </c>
      <c r="BU70" s="51">
        <f t="shared" si="279"/>
        <v>2</v>
      </c>
      <c r="BV70" s="51">
        <f t="shared" si="279"/>
        <v>1</v>
      </c>
      <c r="BW70" s="51">
        <f t="shared" si="279"/>
        <v>4</v>
      </c>
      <c r="BX70" s="51">
        <f t="shared" si="279"/>
        <v>1</v>
      </c>
      <c r="BY70" s="51">
        <f t="shared" si="279"/>
        <v>1</v>
      </c>
      <c r="BZ70" s="51">
        <f t="shared" si="279"/>
        <v>3</v>
      </c>
      <c r="CA70" s="51">
        <f t="shared" si="279"/>
        <v>2</v>
      </c>
      <c r="CB70" s="51">
        <f t="shared" si="279"/>
        <v>1</v>
      </c>
      <c r="CC70" s="51">
        <f t="shared" si="279"/>
        <v>2</v>
      </c>
      <c r="CD70" s="50">
        <f t="shared" si="279"/>
        <v>1</v>
      </c>
      <c r="CP70" s="52"/>
      <c r="CQ70" s="51" t="str">
        <f t="shared" ref="CQ70:DC70" si="280">(IF(N70="","",IF(AS70&gt;BR70,"H",IF(AS70&lt;BR70,"A","D"))))</f>
        <v>D</v>
      </c>
      <c r="CR70" s="51" t="str">
        <f t="shared" si="280"/>
        <v>A</v>
      </c>
      <c r="CS70" s="51" t="str">
        <f t="shared" si="280"/>
        <v>A</v>
      </c>
      <c r="CT70" s="51" t="str">
        <f t="shared" si="280"/>
        <v>H</v>
      </c>
      <c r="CU70" s="51" t="str">
        <f t="shared" si="280"/>
        <v>H</v>
      </c>
      <c r="CV70" s="51" t="str">
        <f t="shared" si="280"/>
        <v>A</v>
      </c>
      <c r="CW70" s="51" t="str">
        <f t="shared" si="280"/>
        <v>H</v>
      </c>
      <c r="CX70" s="51" t="str">
        <f t="shared" si="280"/>
        <v>D</v>
      </c>
      <c r="CY70" s="51" t="str">
        <f t="shared" si="280"/>
        <v>H</v>
      </c>
      <c r="CZ70" s="51" t="str">
        <f t="shared" si="280"/>
        <v>H</v>
      </c>
      <c r="DA70" s="51" t="str">
        <f t="shared" si="280"/>
        <v>D</v>
      </c>
      <c r="DB70" s="51" t="str">
        <f t="shared" si="280"/>
        <v>H</v>
      </c>
      <c r="DC70" s="50" t="str">
        <f t="shared" si="280"/>
        <v>H</v>
      </c>
      <c r="DO70" s="17" t="str">
        <f t="shared" ref="DO70:DO83" si="281">L70</f>
        <v>Burgess Hill Town</v>
      </c>
      <c r="DP70" s="21">
        <f t="shared" ref="DP70:DP83" si="282">SUM(DW70:DY70)</f>
        <v>26</v>
      </c>
      <c r="DQ70" s="11">
        <f t="shared" ref="DQ70:DQ83" si="283">COUNTIF($CP70:$DM70,"H")</f>
        <v>7</v>
      </c>
      <c r="DR70" s="11">
        <f t="shared" ref="DR70:DR83" si="284">COUNTIF($CP70:$DM70,"D")</f>
        <v>3</v>
      </c>
      <c r="DS70" s="11">
        <f t="shared" ref="DS70:DS83" si="285">COUNTIF($CP70:$DM70,"A")</f>
        <v>3</v>
      </c>
      <c r="DT70" s="11">
        <f>COUNTIF(CP$70:CP$83,"A")</f>
        <v>6</v>
      </c>
      <c r="DU70" s="11">
        <f>COUNTIF(CP$70:CP$83,"D")</f>
        <v>0</v>
      </c>
      <c r="DV70" s="11">
        <f>COUNTIF(CP$70:CP$83,"H")</f>
        <v>7</v>
      </c>
      <c r="DW70" s="21">
        <f t="shared" ref="DW70:DW83" si="286">DQ70+DT70</f>
        <v>13</v>
      </c>
      <c r="DX70" s="21">
        <f t="shared" ref="DX70:DX83" si="287">DR70+DU70</f>
        <v>3</v>
      </c>
      <c r="DY70" s="21">
        <f t="shared" ref="DY70:DY83" si="288">DS70+DV70</f>
        <v>10</v>
      </c>
      <c r="DZ70" s="20">
        <f>SUM($AR70:$BO70)+SUM(BQ$70:BQ$83)</f>
        <v>58</v>
      </c>
      <c r="EA70" s="20">
        <f>SUM($BQ70:$CN70)+SUM(AR$70:AR$83)</f>
        <v>50</v>
      </c>
      <c r="EB70" s="21">
        <f t="shared" ref="EB70:EB83" si="289">(DW70*3)+DX70</f>
        <v>42</v>
      </c>
      <c r="EC70" s="20">
        <f t="shared" ref="EC70:EC83" si="290">DZ70-EA70</f>
        <v>8</v>
      </c>
      <c r="ED70" s="9"/>
      <c r="EE70" s="11">
        <f t="shared" ref="EE70:EE83" si="291">VLOOKUP($DO70,$B$70:$J$83,2,0)</f>
        <v>26</v>
      </c>
      <c r="EF70" s="11">
        <f t="shared" ref="EF70:EF83" si="292">VLOOKUP($DO70,$B$70:$J$83,3,0)</f>
        <v>13</v>
      </c>
      <c r="EG70" s="11">
        <f t="shared" ref="EG70:EG83" si="293">VLOOKUP($DO70,$B$70:$J$83,4,0)</f>
        <v>3</v>
      </c>
      <c r="EH70" s="11">
        <f t="shared" ref="EH70:EH83" si="294">VLOOKUP($DO70,$B$70:$J$83,5,0)</f>
        <v>10</v>
      </c>
      <c r="EI70" s="11">
        <f t="shared" ref="EI70:EI83" si="295">VLOOKUP($DO70,$B$70:$J$83,6,0)</f>
        <v>58</v>
      </c>
      <c r="EJ70" s="11">
        <f t="shared" ref="EJ70:EJ83" si="296">VLOOKUP($DO70,$B$70:$J$83,7,0)</f>
        <v>50</v>
      </c>
      <c r="EK70" s="11">
        <f t="shared" ref="EK70:EK83" si="297">VLOOKUP($DO70,$B$70:$J$83,8,0)</f>
        <v>42</v>
      </c>
      <c r="EL70" s="11">
        <f t="shared" ref="EL70:EL83" si="298">VLOOKUP($DO70,$B$70:$J$83,9,0)</f>
        <v>8</v>
      </c>
      <c r="EN70" s="8">
        <f t="shared" ref="EN70:EN83" si="299">IF(DP70=EE70,0,1)</f>
        <v>0</v>
      </c>
      <c r="EO70" s="8">
        <f t="shared" ref="EO70:EO83" si="300">IF(DW70=EF70,0,1)</f>
        <v>0</v>
      </c>
      <c r="EP70" s="8">
        <f t="shared" ref="EP70:EP83" si="301">IF(DX70=EG70,0,1)</f>
        <v>0</v>
      </c>
      <c r="EQ70" s="8">
        <f t="shared" ref="EQ70:EQ83" si="302">IF(DY70=EH70,0,1)</f>
        <v>0</v>
      </c>
      <c r="ER70" s="8">
        <f t="shared" ref="ER70:ER83" si="303">IF(DZ70=EI70,0,1)</f>
        <v>0</v>
      </c>
      <c r="ES70" s="8">
        <f t="shared" ref="ES70:ES83" si="304">IF(EA70=EJ70,0,1)</f>
        <v>0</v>
      </c>
      <c r="ET70" s="8">
        <f t="shared" ref="ET70:ET83" si="305">IF(EB70=EK70,0,1)</f>
        <v>0</v>
      </c>
      <c r="EU70" s="8">
        <f t="shared" ref="EU70:EU83" si="306">IF(EC70=EL70,0,1)</f>
        <v>0</v>
      </c>
      <c r="EW70" s="8" t="str">
        <f t="shared" ref="EW70:EW83" si="307">IF(SUM($EN70:$EU70)=0,"",DO70)</f>
        <v/>
      </c>
      <c r="EX70" s="8" t="str">
        <f t="shared" ref="EX70:EX83" si="308">IF(SUM($EN70:$EU70)=0,"",EE70-DP70)</f>
        <v/>
      </c>
      <c r="EY70" s="8" t="str">
        <f t="shared" ref="EY70:EY83" si="309">IF(SUM($EN70:$EU70)=0,"",EF70-DW70)</f>
        <v/>
      </c>
      <c r="EZ70" s="8" t="str">
        <f t="shared" ref="EZ70:EZ83" si="310">IF(SUM($EN70:$EU70)=0,"",EG70-DX70)</f>
        <v/>
      </c>
      <c r="FA70" s="8" t="str">
        <f t="shared" ref="FA70:FA83" si="311">IF(SUM($EN70:$EU70)=0,"",EH70-DY70)</f>
        <v/>
      </c>
      <c r="FB70" s="8" t="str">
        <f t="shared" ref="FB70:FB83" si="312">IF(SUM($EN70:$EU70)=0,"",EI70-DZ70)</f>
        <v/>
      </c>
      <c r="FC70" s="8" t="str">
        <f t="shared" ref="FC70:FC83" si="313">IF(SUM($EN70:$EU70)=0,"",EJ70-EA70)</f>
        <v/>
      </c>
      <c r="FD70" s="8" t="str">
        <f t="shared" ref="FD70:FD83" si="314">IF(SUM($EN70:$EU70)=0,"",EK70-EB70)</f>
        <v/>
      </c>
      <c r="FF70" s="91" t="s">
        <v>70</v>
      </c>
      <c r="FG70" s="65"/>
      <c r="FH70" s="64">
        <v>24</v>
      </c>
      <c r="FI70" s="64">
        <v>51</v>
      </c>
      <c r="FJ70" s="64">
        <v>38</v>
      </c>
      <c r="FK70" s="64">
        <v>42</v>
      </c>
      <c r="FL70" s="64">
        <v>43</v>
      </c>
      <c r="FM70" s="64">
        <v>54</v>
      </c>
      <c r="FN70" s="64">
        <v>28</v>
      </c>
      <c r="FO70" s="64">
        <v>34</v>
      </c>
      <c r="FP70" s="64">
        <v>32</v>
      </c>
      <c r="FQ70" s="64">
        <v>53</v>
      </c>
      <c r="FR70" s="64">
        <v>51</v>
      </c>
      <c r="FS70" s="64">
        <v>48</v>
      </c>
      <c r="FT70" s="63">
        <v>24</v>
      </c>
    </row>
    <row r="71" spans="1:185" s="8" customFormat="1" x14ac:dyDescent="0.2">
      <c r="A71" s="8">
        <v>2</v>
      </c>
      <c r="B71" s="8" t="s">
        <v>382</v>
      </c>
      <c r="C71" s="16">
        <v>26</v>
      </c>
      <c r="D71" s="16">
        <v>14</v>
      </c>
      <c r="E71" s="16">
        <v>5</v>
      </c>
      <c r="F71" s="16">
        <v>7</v>
      </c>
      <c r="G71" s="16">
        <v>58</v>
      </c>
      <c r="H71" s="16">
        <v>44</v>
      </c>
      <c r="I71" s="15">
        <v>47</v>
      </c>
      <c r="J71" s="16">
        <f t="shared" si="277"/>
        <v>14</v>
      </c>
      <c r="L71" s="92" t="s">
        <v>383</v>
      </c>
      <c r="M71" s="33" t="s">
        <v>135</v>
      </c>
      <c r="N71" s="28"/>
      <c r="O71" s="29" t="s">
        <v>106</v>
      </c>
      <c r="P71" s="29" t="s">
        <v>21</v>
      </c>
      <c r="Q71" s="29" t="s">
        <v>75</v>
      </c>
      <c r="R71" s="29" t="s">
        <v>75</v>
      </c>
      <c r="S71" s="29" t="s">
        <v>111</v>
      </c>
      <c r="T71" s="29" t="s">
        <v>55</v>
      </c>
      <c r="U71" s="29" t="s">
        <v>88</v>
      </c>
      <c r="V71" s="29" t="s">
        <v>143</v>
      </c>
      <c r="W71" s="29" t="s">
        <v>83</v>
      </c>
      <c r="X71" s="29" t="s">
        <v>35</v>
      </c>
      <c r="Y71" s="29" t="s">
        <v>109</v>
      </c>
      <c r="Z71" s="32" t="s">
        <v>195</v>
      </c>
      <c r="AA71" s="13"/>
      <c r="AB71" s="92" t="s">
        <v>383</v>
      </c>
      <c r="AC71" s="33" t="s">
        <v>267</v>
      </c>
      <c r="AD71" s="28"/>
      <c r="AE71" s="29" t="s">
        <v>221</v>
      </c>
      <c r="AF71" s="29" t="s">
        <v>11</v>
      </c>
      <c r="AG71" s="29" t="s">
        <v>29</v>
      </c>
      <c r="AH71" s="29" t="s">
        <v>287</v>
      </c>
      <c r="AI71" s="29" t="s">
        <v>25</v>
      </c>
      <c r="AJ71" s="29" t="s">
        <v>348</v>
      </c>
      <c r="AK71" s="29" t="s">
        <v>391</v>
      </c>
      <c r="AL71" s="29" t="s">
        <v>324</v>
      </c>
      <c r="AM71" s="29" t="s">
        <v>26</v>
      </c>
      <c r="AN71" s="29" t="s">
        <v>63</v>
      </c>
      <c r="AO71" s="29" t="s">
        <v>306</v>
      </c>
      <c r="AP71" s="32" t="s">
        <v>288</v>
      </c>
      <c r="AQ71" s="12"/>
      <c r="AR71" s="49">
        <f t="shared" ref="AR71:AR83" si="315">(IF(M71="","",(IF(MID(M71,2,1)="-",LEFT(M71,1),LEFT(M71,2)))+0))</f>
        <v>1</v>
      </c>
      <c r="AS71" s="47"/>
      <c r="AT71" s="48">
        <f t="shared" ref="AT71:BE71" si="316">(IF(O71="","",(IF(MID(O71,2,1)="-",LEFT(O71,1),LEFT(O71,2)))+0))</f>
        <v>0</v>
      </c>
      <c r="AU71" s="48">
        <f t="shared" si="316"/>
        <v>2</v>
      </c>
      <c r="AV71" s="48">
        <f t="shared" si="316"/>
        <v>3</v>
      </c>
      <c r="AW71" s="48">
        <f t="shared" si="316"/>
        <v>3</v>
      </c>
      <c r="AX71" s="48">
        <f t="shared" si="316"/>
        <v>0</v>
      </c>
      <c r="AY71" s="48">
        <f t="shared" si="316"/>
        <v>1</v>
      </c>
      <c r="AZ71" s="48">
        <f t="shared" si="316"/>
        <v>0</v>
      </c>
      <c r="BA71" s="48">
        <f t="shared" si="316"/>
        <v>3</v>
      </c>
      <c r="BB71" s="48">
        <f t="shared" si="316"/>
        <v>2</v>
      </c>
      <c r="BC71" s="48">
        <f t="shared" si="316"/>
        <v>1</v>
      </c>
      <c r="BD71" s="48">
        <f t="shared" si="316"/>
        <v>2</v>
      </c>
      <c r="BE71" s="46">
        <f t="shared" si="316"/>
        <v>2</v>
      </c>
      <c r="BP71" s="9"/>
      <c r="BQ71" s="49">
        <f t="shared" ref="BQ71:BQ83" si="317">(IF(M71="","",IF(RIGHT(M71,2)="10",RIGHT(M71,2),RIGHT(M71,1))+0))</f>
        <v>3</v>
      </c>
      <c r="BR71" s="47"/>
      <c r="BS71" s="48">
        <f t="shared" ref="BS71:CD71" si="318">(IF(O71="","",IF(RIGHT(O71,2)="10",RIGHT(O71,2),RIGHT(O71,1))+0))</f>
        <v>3</v>
      </c>
      <c r="BT71" s="48">
        <f t="shared" si="318"/>
        <v>2</v>
      </c>
      <c r="BU71" s="48">
        <f t="shared" si="318"/>
        <v>3</v>
      </c>
      <c r="BV71" s="48">
        <f t="shared" si="318"/>
        <v>3</v>
      </c>
      <c r="BW71" s="48">
        <f t="shared" si="318"/>
        <v>4</v>
      </c>
      <c r="BX71" s="48">
        <f t="shared" si="318"/>
        <v>1</v>
      </c>
      <c r="BY71" s="48">
        <f t="shared" si="318"/>
        <v>5</v>
      </c>
      <c r="BZ71" s="48">
        <f t="shared" si="318"/>
        <v>1</v>
      </c>
      <c r="CA71" s="48">
        <f t="shared" si="318"/>
        <v>3</v>
      </c>
      <c r="CB71" s="48">
        <f t="shared" si="318"/>
        <v>2</v>
      </c>
      <c r="CC71" s="48">
        <f t="shared" si="318"/>
        <v>4</v>
      </c>
      <c r="CD71" s="46">
        <f t="shared" si="318"/>
        <v>5</v>
      </c>
      <c r="CP71" s="49" t="str">
        <f t="shared" ref="CP71:CP83" si="319">(IF(M71="","",IF(AR71&gt;BQ71,"H",IF(AR71&lt;BQ71,"A","D"))))</f>
        <v>A</v>
      </c>
      <c r="CQ71" s="47"/>
      <c r="CR71" s="48" t="str">
        <f t="shared" ref="CR71:DC71" si="320">(IF(O71="","",IF(AT71&gt;BS71,"H",IF(AT71&lt;BS71,"A","D"))))</f>
        <v>A</v>
      </c>
      <c r="CS71" s="48" t="str">
        <f t="shared" si="320"/>
        <v>D</v>
      </c>
      <c r="CT71" s="48" t="str">
        <f t="shared" si="320"/>
        <v>D</v>
      </c>
      <c r="CU71" s="48" t="str">
        <f t="shared" si="320"/>
        <v>D</v>
      </c>
      <c r="CV71" s="48" t="str">
        <f t="shared" si="320"/>
        <v>A</v>
      </c>
      <c r="CW71" s="48" t="str">
        <f t="shared" si="320"/>
        <v>D</v>
      </c>
      <c r="CX71" s="48" t="str">
        <f t="shared" si="320"/>
        <v>A</v>
      </c>
      <c r="CY71" s="48" t="str">
        <f t="shared" si="320"/>
        <v>H</v>
      </c>
      <c r="CZ71" s="48" t="str">
        <f t="shared" si="320"/>
        <v>A</v>
      </c>
      <c r="DA71" s="48" t="str">
        <f t="shared" si="320"/>
        <v>A</v>
      </c>
      <c r="DB71" s="48" t="str">
        <f t="shared" si="320"/>
        <v>A</v>
      </c>
      <c r="DC71" s="46" t="str">
        <f t="shared" si="320"/>
        <v>A</v>
      </c>
      <c r="DO71" s="17" t="str">
        <f t="shared" si="281"/>
        <v>Chatham Town</v>
      </c>
      <c r="DP71" s="21">
        <f t="shared" si="282"/>
        <v>26</v>
      </c>
      <c r="DQ71" s="11">
        <f t="shared" si="283"/>
        <v>1</v>
      </c>
      <c r="DR71" s="11">
        <f t="shared" si="284"/>
        <v>4</v>
      </c>
      <c r="DS71" s="11">
        <f t="shared" si="285"/>
        <v>8</v>
      </c>
      <c r="DT71" s="11">
        <f>COUNTIF(CQ$70:CQ$83,"A")</f>
        <v>2</v>
      </c>
      <c r="DU71" s="11">
        <f>COUNTIF(CQ$70:CQ$83,"D")</f>
        <v>1</v>
      </c>
      <c r="DV71" s="11">
        <f>COUNTIF(CQ$70:CQ$83,"H")</f>
        <v>10</v>
      </c>
      <c r="DW71" s="21">
        <f t="shared" si="286"/>
        <v>3</v>
      </c>
      <c r="DX71" s="21">
        <f t="shared" si="287"/>
        <v>5</v>
      </c>
      <c r="DY71" s="21">
        <f t="shared" si="288"/>
        <v>18</v>
      </c>
      <c r="DZ71" s="20">
        <f>SUM($AR71:$BO71)+SUM(BR$70:BR$83)</f>
        <v>38</v>
      </c>
      <c r="EA71" s="20">
        <f>SUM($BQ71:$CN71)+SUM(AS$70:AS$83)</f>
        <v>88</v>
      </c>
      <c r="EB71" s="21">
        <f t="shared" si="289"/>
        <v>14</v>
      </c>
      <c r="EC71" s="20">
        <f t="shared" si="290"/>
        <v>-50</v>
      </c>
      <c r="ED71" s="9"/>
      <c r="EE71" s="11">
        <f t="shared" si="291"/>
        <v>26</v>
      </c>
      <c r="EF71" s="11">
        <f t="shared" si="292"/>
        <v>3</v>
      </c>
      <c r="EG71" s="11">
        <f t="shared" si="293"/>
        <v>5</v>
      </c>
      <c r="EH71" s="11">
        <f t="shared" si="294"/>
        <v>18</v>
      </c>
      <c r="EI71" s="11">
        <f t="shared" si="295"/>
        <v>38</v>
      </c>
      <c r="EJ71" s="11">
        <f t="shared" si="296"/>
        <v>88</v>
      </c>
      <c r="EK71" s="11">
        <f t="shared" si="297"/>
        <v>14</v>
      </c>
      <c r="EL71" s="11">
        <f t="shared" si="298"/>
        <v>-50</v>
      </c>
      <c r="EN71" s="8">
        <f t="shared" si="299"/>
        <v>0</v>
      </c>
      <c r="EO71" s="8">
        <f t="shared" si="300"/>
        <v>0</v>
      </c>
      <c r="EP71" s="8">
        <f t="shared" si="301"/>
        <v>0</v>
      </c>
      <c r="EQ71" s="8">
        <f t="shared" si="302"/>
        <v>0</v>
      </c>
      <c r="ER71" s="8">
        <f t="shared" si="303"/>
        <v>0</v>
      </c>
      <c r="ES71" s="8">
        <f t="shared" si="304"/>
        <v>0</v>
      </c>
      <c r="ET71" s="8">
        <f t="shared" si="305"/>
        <v>0</v>
      </c>
      <c r="EU71" s="8">
        <f t="shared" si="306"/>
        <v>0</v>
      </c>
      <c r="EW71" s="8" t="str">
        <f t="shared" si="307"/>
        <v/>
      </c>
      <c r="EX71" s="8" t="str">
        <f t="shared" si="308"/>
        <v/>
      </c>
      <c r="EY71" s="8" t="str">
        <f t="shared" si="309"/>
        <v/>
      </c>
      <c r="EZ71" s="8" t="str">
        <f t="shared" si="310"/>
        <v/>
      </c>
      <c r="FA71" s="8" t="str">
        <f t="shared" si="311"/>
        <v/>
      </c>
      <c r="FB71" s="8" t="str">
        <f t="shared" si="312"/>
        <v/>
      </c>
      <c r="FC71" s="8" t="str">
        <f t="shared" si="313"/>
        <v/>
      </c>
      <c r="FD71" s="8" t="str">
        <f t="shared" si="314"/>
        <v/>
      </c>
      <c r="FF71" s="91" t="s">
        <v>383</v>
      </c>
      <c r="FG71" s="61">
        <v>25</v>
      </c>
      <c r="FH71" s="59"/>
      <c r="FI71" s="60">
        <v>47</v>
      </c>
      <c r="FJ71" s="60">
        <v>38</v>
      </c>
      <c r="FK71" s="60">
        <v>38</v>
      </c>
      <c r="FL71" s="60">
        <v>50</v>
      </c>
      <c r="FM71" s="60">
        <v>30</v>
      </c>
      <c r="FN71" s="60">
        <v>30</v>
      </c>
      <c r="FO71" s="60">
        <v>30</v>
      </c>
      <c r="FP71" s="60">
        <v>39</v>
      </c>
      <c r="FQ71" s="60">
        <v>30</v>
      </c>
      <c r="FR71" s="60">
        <v>30</v>
      </c>
      <c r="FS71" s="60">
        <v>30</v>
      </c>
      <c r="FT71" s="58">
        <v>50</v>
      </c>
    </row>
    <row r="72" spans="1:185" s="8" customFormat="1" x14ac:dyDescent="0.2">
      <c r="A72" s="8">
        <v>3</v>
      </c>
      <c r="B72" s="8" t="s">
        <v>70</v>
      </c>
      <c r="C72" s="16">
        <v>26</v>
      </c>
      <c r="D72" s="16">
        <v>13</v>
      </c>
      <c r="E72" s="16">
        <v>3</v>
      </c>
      <c r="F72" s="16">
        <v>10</v>
      </c>
      <c r="G72" s="16">
        <v>58</v>
      </c>
      <c r="H72" s="16">
        <v>50</v>
      </c>
      <c r="I72" s="15">
        <v>42</v>
      </c>
      <c r="J72" s="16">
        <f t="shared" si="277"/>
        <v>8</v>
      </c>
      <c r="L72" s="92" t="s">
        <v>382</v>
      </c>
      <c r="M72" s="33" t="s">
        <v>109</v>
      </c>
      <c r="N72" s="29" t="s">
        <v>16</v>
      </c>
      <c r="O72" s="28"/>
      <c r="P72" s="29" t="s">
        <v>161</v>
      </c>
      <c r="Q72" s="29" t="s">
        <v>35</v>
      </c>
      <c r="R72" s="29" t="s">
        <v>28</v>
      </c>
      <c r="S72" s="29" t="s">
        <v>16</v>
      </c>
      <c r="T72" s="29" t="s">
        <v>143</v>
      </c>
      <c r="U72" s="29" t="s">
        <v>21</v>
      </c>
      <c r="V72" s="29" t="s">
        <v>83</v>
      </c>
      <c r="W72" s="29" t="s">
        <v>55</v>
      </c>
      <c r="X72" s="29" t="s">
        <v>143</v>
      </c>
      <c r="Y72" s="29" t="s">
        <v>373</v>
      </c>
      <c r="Z72" s="32" t="s">
        <v>55</v>
      </c>
      <c r="AA72" s="13"/>
      <c r="AB72" s="92" t="s">
        <v>382</v>
      </c>
      <c r="AC72" s="33" t="s">
        <v>178</v>
      </c>
      <c r="AD72" s="29" t="s">
        <v>14</v>
      </c>
      <c r="AE72" s="28"/>
      <c r="AF72" s="29" t="s">
        <v>357</v>
      </c>
      <c r="AG72" s="29" t="s">
        <v>17</v>
      </c>
      <c r="AH72" s="29" t="s">
        <v>172</v>
      </c>
      <c r="AI72" s="29" t="s">
        <v>61</v>
      </c>
      <c r="AJ72" s="29" t="s">
        <v>355</v>
      </c>
      <c r="AK72" s="29" t="s">
        <v>194</v>
      </c>
      <c r="AL72" s="29" t="s">
        <v>181</v>
      </c>
      <c r="AM72" s="29" t="s">
        <v>174</v>
      </c>
      <c r="AN72" s="29" t="s">
        <v>171</v>
      </c>
      <c r="AO72" s="29" t="s">
        <v>354</v>
      </c>
      <c r="AP72" s="32" t="s">
        <v>351</v>
      </c>
      <c r="AQ72" s="12"/>
      <c r="AR72" s="49">
        <f t="shared" si="315"/>
        <v>2</v>
      </c>
      <c r="AS72" s="48">
        <f t="shared" ref="AS72:AS83" si="321">(IF(N72="","",(IF(MID(N72,2,1)="-",LEFT(N72,1),LEFT(N72,2)))+0))</f>
        <v>2</v>
      </c>
      <c r="AT72" s="47"/>
      <c r="AU72" s="48">
        <f t="shared" ref="AU72:BE72" si="322">(IF(P72="","",(IF(MID(P72,2,1)="-",LEFT(P72,1),LEFT(P72,2)))+0))</f>
        <v>0</v>
      </c>
      <c r="AV72" s="48">
        <f t="shared" si="322"/>
        <v>1</v>
      </c>
      <c r="AW72" s="48">
        <f t="shared" si="322"/>
        <v>3</v>
      </c>
      <c r="AX72" s="48">
        <f t="shared" si="322"/>
        <v>2</v>
      </c>
      <c r="AY72" s="48">
        <f t="shared" si="322"/>
        <v>3</v>
      </c>
      <c r="AZ72" s="48">
        <f t="shared" si="322"/>
        <v>2</v>
      </c>
      <c r="BA72" s="48">
        <f t="shared" si="322"/>
        <v>2</v>
      </c>
      <c r="BB72" s="48">
        <f t="shared" si="322"/>
        <v>1</v>
      </c>
      <c r="BC72" s="48">
        <f t="shared" si="322"/>
        <v>3</v>
      </c>
      <c r="BD72" s="48">
        <f t="shared" si="322"/>
        <v>7</v>
      </c>
      <c r="BE72" s="46">
        <f t="shared" si="322"/>
        <v>1</v>
      </c>
      <c r="BP72" s="9"/>
      <c r="BQ72" s="49">
        <f t="shared" si="317"/>
        <v>4</v>
      </c>
      <c r="BR72" s="48">
        <f t="shared" ref="BR72:BR83" si="323">(IF(N72="","",IF(RIGHT(N72,2)="10",RIGHT(N72,2),RIGHT(N72,1))+0))</f>
        <v>1</v>
      </c>
      <c r="BS72" s="47"/>
      <c r="BT72" s="48">
        <f t="shared" ref="BT72:CD72" si="324">(IF(P72="","",IF(RIGHT(P72,2)="10",RIGHT(P72,2),RIGHT(P72,1))+0))</f>
        <v>0</v>
      </c>
      <c r="BU72" s="48">
        <f t="shared" si="324"/>
        <v>2</v>
      </c>
      <c r="BV72" s="48">
        <f t="shared" si="324"/>
        <v>0</v>
      </c>
      <c r="BW72" s="48">
        <f t="shared" si="324"/>
        <v>1</v>
      </c>
      <c r="BX72" s="48">
        <f t="shared" si="324"/>
        <v>1</v>
      </c>
      <c r="BY72" s="48">
        <f t="shared" si="324"/>
        <v>2</v>
      </c>
      <c r="BZ72" s="48">
        <f t="shared" si="324"/>
        <v>3</v>
      </c>
      <c r="CA72" s="48">
        <f t="shared" si="324"/>
        <v>1</v>
      </c>
      <c r="CB72" s="48">
        <f t="shared" si="324"/>
        <v>1</v>
      </c>
      <c r="CC72" s="48">
        <f t="shared" si="324"/>
        <v>3</v>
      </c>
      <c r="CD72" s="46">
        <f t="shared" si="324"/>
        <v>1</v>
      </c>
      <c r="CP72" s="49" t="str">
        <f t="shared" si="319"/>
        <v>A</v>
      </c>
      <c r="CQ72" s="48" t="str">
        <f t="shared" ref="CQ72:CQ83" si="325">(IF(N72="","",IF(AS72&gt;BR72,"H",IF(AS72&lt;BR72,"A","D"))))</f>
        <v>H</v>
      </c>
      <c r="CR72" s="47"/>
      <c r="CS72" s="48" t="str">
        <f t="shared" ref="CS72:DC72" si="326">(IF(P72="","",IF(AU72&gt;BT72,"H",IF(AU72&lt;BT72,"A","D"))))</f>
        <v>D</v>
      </c>
      <c r="CT72" s="48" t="str">
        <f t="shared" si="326"/>
        <v>A</v>
      </c>
      <c r="CU72" s="48" t="str">
        <f t="shared" si="326"/>
        <v>H</v>
      </c>
      <c r="CV72" s="48" t="str">
        <f t="shared" si="326"/>
        <v>H</v>
      </c>
      <c r="CW72" s="48" t="str">
        <f t="shared" si="326"/>
        <v>H</v>
      </c>
      <c r="CX72" s="48" t="str">
        <f t="shared" si="326"/>
        <v>D</v>
      </c>
      <c r="CY72" s="48" t="str">
        <f t="shared" si="326"/>
        <v>A</v>
      </c>
      <c r="CZ72" s="48" t="str">
        <f t="shared" si="326"/>
        <v>D</v>
      </c>
      <c r="DA72" s="48" t="str">
        <f t="shared" si="326"/>
        <v>H</v>
      </c>
      <c r="DB72" s="48" t="str">
        <f t="shared" si="326"/>
        <v>H</v>
      </c>
      <c r="DC72" s="46" t="str">
        <f t="shared" si="326"/>
        <v>D</v>
      </c>
      <c r="DO72" s="17" t="str">
        <f t="shared" si="281"/>
        <v>Faversham Town</v>
      </c>
      <c r="DP72" s="21">
        <f t="shared" si="282"/>
        <v>26</v>
      </c>
      <c r="DQ72" s="11">
        <f t="shared" si="283"/>
        <v>6</v>
      </c>
      <c r="DR72" s="11">
        <f t="shared" si="284"/>
        <v>4</v>
      </c>
      <c r="DS72" s="11">
        <f t="shared" si="285"/>
        <v>3</v>
      </c>
      <c r="DT72" s="11">
        <f>COUNTIF(CR$70:CR$83,"A")</f>
        <v>8</v>
      </c>
      <c r="DU72" s="11">
        <f>COUNTIF(CR$70:CR$83,"D")</f>
        <v>1</v>
      </c>
      <c r="DV72" s="11">
        <f>COUNTIF(CR$70:CR$83,"H")</f>
        <v>4</v>
      </c>
      <c r="DW72" s="21">
        <f t="shared" si="286"/>
        <v>14</v>
      </c>
      <c r="DX72" s="21">
        <f t="shared" si="287"/>
        <v>5</v>
      </c>
      <c r="DY72" s="21">
        <f t="shared" si="288"/>
        <v>7</v>
      </c>
      <c r="DZ72" s="20">
        <f>SUM($AR72:$BO72)+SUM(BS$70:BS$83)</f>
        <v>58</v>
      </c>
      <c r="EA72" s="20">
        <f>SUM($BQ72:$CN72)+SUM(AT$70:AT$83)</f>
        <v>44</v>
      </c>
      <c r="EB72" s="21">
        <f t="shared" si="289"/>
        <v>47</v>
      </c>
      <c r="EC72" s="20">
        <f t="shared" si="290"/>
        <v>14</v>
      </c>
      <c r="ED72" s="9"/>
      <c r="EE72" s="11">
        <f t="shared" si="291"/>
        <v>26</v>
      </c>
      <c r="EF72" s="11">
        <f t="shared" si="292"/>
        <v>14</v>
      </c>
      <c r="EG72" s="11">
        <f t="shared" si="293"/>
        <v>5</v>
      </c>
      <c r="EH72" s="11">
        <f t="shared" si="294"/>
        <v>7</v>
      </c>
      <c r="EI72" s="11">
        <f t="shared" si="295"/>
        <v>58</v>
      </c>
      <c r="EJ72" s="11">
        <f t="shared" si="296"/>
        <v>44</v>
      </c>
      <c r="EK72" s="11">
        <f t="shared" si="297"/>
        <v>47</v>
      </c>
      <c r="EL72" s="11">
        <f t="shared" si="298"/>
        <v>14</v>
      </c>
      <c r="EN72" s="8">
        <f t="shared" si="299"/>
        <v>0</v>
      </c>
      <c r="EO72" s="8">
        <f t="shared" si="300"/>
        <v>0</v>
      </c>
      <c r="EP72" s="8">
        <f t="shared" si="301"/>
        <v>0</v>
      </c>
      <c r="EQ72" s="8">
        <f t="shared" si="302"/>
        <v>0</v>
      </c>
      <c r="ER72" s="8">
        <f t="shared" si="303"/>
        <v>0</v>
      </c>
      <c r="ES72" s="8">
        <f t="shared" si="304"/>
        <v>0</v>
      </c>
      <c r="ET72" s="8">
        <f t="shared" si="305"/>
        <v>0</v>
      </c>
      <c r="EU72" s="8">
        <f t="shared" si="306"/>
        <v>0</v>
      </c>
      <c r="EW72" s="8" t="str">
        <f t="shared" si="307"/>
        <v/>
      </c>
      <c r="EX72" s="8" t="str">
        <f t="shared" si="308"/>
        <v/>
      </c>
      <c r="EY72" s="8" t="str">
        <f t="shared" si="309"/>
        <v/>
      </c>
      <c r="EZ72" s="8" t="str">
        <f t="shared" si="310"/>
        <v/>
      </c>
      <c r="FA72" s="8" t="str">
        <f t="shared" si="311"/>
        <v/>
      </c>
      <c r="FB72" s="8" t="str">
        <f t="shared" si="312"/>
        <v/>
      </c>
      <c r="FC72" s="8" t="str">
        <f t="shared" si="313"/>
        <v/>
      </c>
      <c r="FD72" s="8" t="str">
        <f t="shared" si="314"/>
        <v/>
      </c>
      <c r="FF72" s="91" t="s">
        <v>382</v>
      </c>
      <c r="FG72" s="61">
        <v>20</v>
      </c>
      <c r="FH72" s="60">
        <v>38</v>
      </c>
      <c r="FI72" s="59"/>
      <c r="FJ72" s="60">
        <v>24</v>
      </c>
      <c r="FK72" s="60">
        <v>33</v>
      </c>
      <c r="FL72" s="60">
        <v>27</v>
      </c>
      <c r="FM72" s="60">
        <v>22</v>
      </c>
      <c r="FN72" s="60">
        <v>18</v>
      </c>
      <c r="FO72" s="60">
        <v>49</v>
      </c>
      <c r="FP72" s="60">
        <v>40</v>
      </c>
      <c r="FQ72" s="60">
        <v>19</v>
      </c>
      <c r="FR72" s="60">
        <v>25</v>
      </c>
      <c r="FS72" s="60">
        <v>28</v>
      </c>
      <c r="FT72" s="58">
        <v>27</v>
      </c>
    </row>
    <row r="73" spans="1:185" s="8" customFormat="1" x14ac:dyDescent="0.2">
      <c r="A73" s="8">
        <v>4</v>
      </c>
      <c r="B73" s="8" t="s">
        <v>53</v>
      </c>
      <c r="C73" s="16">
        <v>26</v>
      </c>
      <c r="D73" s="16">
        <v>12</v>
      </c>
      <c r="E73" s="16">
        <v>5</v>
      </c>
      <c r="F73" s="16">
        <v>9</v>
      </c>
      <c r="G73" s="16">
        <v>64</v>
      </c>
      <c r="H73" s="16">
        <v>47</v>
      </c>
      <c r="I73" s="15">
        <v>41</v>
      </c>
      <c r="J73" s="16">
        <f t="shared" si="277"/>
        <v>17</v>
      </c>
      <c r="L73" s="92" t="s">
        <v>76</v>
      </c>
      <c r="M73" s="33" t="s">
        <v>120</v>
      </c>
      <c r="N73" s="29" t="s">
        <v>102</v>
      </c>
      <c r="O73" s="29" t="s">
        <v>83</v>
      </c>
      <c r="P73" s="28"/>
      <c r="Q73" s="29" t="s">
        <v>160</v>
      </c>
      <c r="R73" s="29" t="s">
        <v>83</v>
      </c>
      <c r="S73" s="29" t="s">
        <v>62</v>
      </c>
      <c r="T73" s="29" t="s">
        <v>109</v>
      </c>
      <c r="U73" s="29" t="s">
        <v>75</v>
      </c>
      <c r="V73" s="29" t="s">
        <v>35</v>
      </c>
      <c r="W73" s="29" t="s">
        <v>52</v>
      </c>
      <c r="X73" s="29" t="s">
        <v>120</v>
      </c>
      <c r="Y73" s="29" t="s">
        <v>98</v>
      </c>
      <c r="Z73" s="32" t="s">
        <v>87</v>
      </c>
      <c r="AA73" s="13"/>
      <c r="AB73" s="92" t="s">
        <v>76</v>
      </c>
      <c r="AC73" s="33" t="s">
        <v>241</v>
      </c>
      <c r="AD73" s="29" t="s">
        <v>257</v>
      </c>
      <c r="AE73" s="29" t="s">
        <v>287</v>
      </c>
      <c r="AF73" s="28"/>
      <c r="AG73" s="29" t="s">
        <v>329</v>
      </c>
      <c r="AH73" s="29" t="s">
        <v>74</v>
      </c>
      <c r="AI73" s="29" t="s">
        <v>29</v>
      </c>
      <c r="AJ73" s="29" t="s">
        <v>391</v>
      </c>
      <c r="AK73" s="29" t="s">
        <v>25</v>
      </c>
      <c r="AL73" s="29" t="s">
        <v>358</v>
      </c>
      <c r="AM73" s="29" t="s">
        <v>255</v>
      </c>
      <c r="AN73" s="29" t="s">
        <v>305</v>
      </c>
      <c r="AO73" s="29" t="s">
        <v>221</v>
      </c>
      <c r="AP73" s="32" t="s">
        <v>63</v>
      </c>
      <c r="AQ73" s="12"/>
      <c r="AR73" s="49">
        <f t="shared" si="315"/>
        <v>0</v>
      </c>
      <c r="AS73" s="48">
        <f t="shared" si="321"/>
        <v>2</v>
      </c>
      <c r="AT73" s="48">
        <f t="shared" ref="AT73:AT83" si="327">(IF(O73="","",(IF(MID(O73,2,1)="-",LEFT(O73,1),LEFT(O73,2)))+0))</f>
        <v>2</v>
      </c>
      <c r="AU73" s="47"/>
      <c r="AV73" s="48">
        <f t="shared" ref="AV73:BE73" si="328">(IF(Q73="","",(IF(MID(Q73,2,1)="-",LEFT(Q73,1),LEFT(Q73,2)))+0))</f>
        <v>5</v>
      </c>
      <c r="AW73" s="48">
        <f t="shared" si="328"/>
        <v>2</v>
      </c>
      <c r="AX73" s="48">
        <f t="shared" si="328"/>
        <v>4</v>
      </c>
      <c r="AY73" s="48">
        <f t="shared" si="328"/>
        <v>2</v>
      </c>
      <c r="AZ73" s="48">
        <f t="shared" si="328"/>
        <v>3</v>
      </c>
      <c r="BA73" s="48">
        <f t="shared" si="328"/>
        <v>1</v>
      </c>
      <c r="BB73" s="48">
        <f t="shared" si="328"/>
        <v>3</v>
      </c>
      <c r="BC73" s="48">
        <f t="shared" si="328"/>
        <v>0</v>
      </c>
      <c r="BD73" s="48">
        <f t="shared" si="328"/>
        <v>1</v>
      </c>
      <c r="BE73" s="46">
        <f t="shared" si="328"/>
        <v>1</v>
      </c>
      <c r="BP73" s="9"/>
      <c r="BQ73" s="49">
        <f t="shared" si="317"/>
        <v>1</v>
      </c>
      <c r="BR73" s="48">
        <f t="shared" si="323"/>
        <v>0</v>
      </c>
      <c r="BS73" s="48">
        <f t="shared" ref="BS73:BS83" si="329">(IF(O73="","",IF(RIGHT(O73,2)="10",RIGHT(O73,2),RIGHT(O73,1))+0))</f>
        <v>3</v>
      </c>
      <c r="BT73" s="47"/>
      <c r="BU73" s="48">
        <f t="shared" ref="BU73:CD73" si="330">(IF(Q73="","",IF(RIGHT(Q73,2)="10",RIGHT(Q73,2),RIGHT(Q73,1))+0))</f>
        <v>1</v>
      </c>
      <c r="BV73" s="48">
        <f t="shared" si="330"/>
        <v>3</v>
      </c>
      <c r="BW73" s="48">
        <f t="shared" si="330"/>
        <v>1</v>
      </c>
      <c r="BX73" s="48">
        <f t="shared" si="330"/>
        <v>4</v>
      </c>
      <c r="BY73" s="48">
        <f t="shared" si="330"/>
        <v>3</v>
      </c>
      <c r="BZ73" s="48">
        <f t="shared" si="330"/>
        <v>2</v>
      </c>
      <c r="CA73" s="48">
        <f t="shared" si="330"/>
        <v>2</v>
      </c>
      <c r="CB73" s="48">
        <f t="shared" si="330"/>
        <v>1</v>
      </c>
      <c r="CC73" s="48">
        <f t="shared" si="330"/>
        <v>0</v>
      </c>
      <c r="CD73" s="46">
        <f t="shared" si="330"/>
        <v>4</v>
      </c>
      <c r="CP73" s="49" t="str">
        <f t="shared" si="319"/>
        <v>A</v>
      </c>
      <c r="CQ73" s="48" t="str">
        <f t="shared" si="325"/>
        <v>H</v>
      </c>
      <c r="CR73" s="48" t="str">
        <f t="shared" ref="CR73:CR83" si="331">(IF(O73="","",IF(AT73&gt;BS73,"H",IF(AT73&lt;BS73,"A","D"))))</f>
        <v>A</v>
      </c>
      <c r="CS73" s="47"/>
      <c r="CT73" s="48" t="str">
        <f t="shared" ref="CT73:DC73" si="332">(IF(Q73="","",IF(AV73&gt;BU73,"H",IF(AV73&lt;BU73,"A","D"))))</f>
        <v>H</v>
      </c>
      <c r="CU73" s="48" t="str">
        <f t="shared" si="332"/>
        <v>A</v>
      </c>
      <c r="CV73" s="48" t="str">
        <f t="shared" si="332"/>
        <v>H</v>
      </c>
      <c r="CW73" s="48" t="str">
        <f t="shared" si="332"/>
        <v>A</v>
      </c>
      <c r="CX73" s="48" t="str">
        <f t="shared" si="332"/>
        <v>D</v>
      </c>
      <c r="CY73" s="48" t="str">
        <f t="shared" si="332"/>
        <v>A</v>
      </c>
      <c r="CZ73" s="48" t="str">
        <f t="shared" si="332"/>
        <v>H</v>
      </c>
      <c r="DA73" s="48" t="str">
        <f t="shared" si="332"/>
        <v>A</v>
      </c>
      <c r="DB73" s="48" t="str">
        <f t="shared" si="332"/>
        <v>H</v>
      </c>
      <c r="DC73" s="46" t="str">
        <f t="shared" si="332"/>
        <v>A</v>
      </c>
      <c r="DO73" s="17" t="str">
        <f t="shared" si="281"/>
        <v>Hastings United</v>
      </c>
      <c r="DP73" s="21">
        <f t="shared" si="282"/>
        <v>26</v>
      </c>
      <c r="DQ73" s="11">
        <f t="shared" si="283"/>
        <v>5</v>
      </c>
      <c r="DR73" s="11">
        <f t="shared" si="284"/>
        <v>1</v>
      </c>
      <c r="DS73" s="11">
        <f t="shared" si="285"/>
        <v>7</v>
      </c>
      <c r="DT73" s="11">
        <f>COUNTIF(CS$70:CS$83,"A")</f>
        <v>2</v>
      </c>
      <c r="DU73" s="11">
        <f>COUNTIF(CS$70:CS$83,"D")</f>
        <v>3</v>
      </c>
      <c r="DV73" s="11">
        <f>COUNTIF(CS$70:CS$83,"H")</f>
        <v>8</v>
      </c>
      <c r="DW73" s="21">
        <f t="shared" si="286"/>
        <v>7</v>
      </c>
      <c r="DX73" s="21">
        <f t="shared" si="287"/>
        <v>4</v>
      </c>
      <c r="DY73" s="21">
        <f t="shared" si="288"/>
        <v>15</v>
      </c>
      <c r="DZ73" s="20">
        <f>SUM($AR73:$BO73)+SUM(BT$70:BT$83)</f>
        <v>46</v>
      </c>
      <c r="EA73" s="20">
        <f>SUM($BQ73:$CN73)+SUM(AU$70:AU$83)</f>
        <v>65</v>
      </c>
      <c r="EB73" s="21">
        <f t="shared" si="289"/>
        <v>25</v>
      </c>
      <c r="EC73" s="20">
        <f t="shared" si="290"/>
        <v>-19</v>
      </c>
      <c r="ED73" s="9"/>
      <c r="EE73" s="11">
        <f t="shared" si="291"/>
        <v>26</v>
      </c>
      <c r="EF73" s="11">
        <f t="shared" si="292"/>
        <v>7</v>
      </c>
      <c r="EG73" s="11">
        <f t="shared" si="293"/>
        <v>4</v>
      </c>
      <c r="EH73" s="11">
        <f t="shared" si="294"/>
        <v>15</v>
      </c>
      <c r="EI73" s="11">
        <f t="shared" si="295"/>
        <v>46</v>
      </c>
      <c r="EJ73" s="11">
        <f t="shared" si="296"/>
        <v>65</v>
      </c>
      <c r="EK73" s="11">
        <f t="shared" si="297"/>
        <v>25</v>
      </c>
      <c r="EL73" s="11">
        <f t="shared" si="298"/>
        <v>-19</v>
      </c>
      <c r="EN73" s="8">
        <f t="shared" si="299"/>
        <v>0</v>
      </c>
      <c r="EO73" s="8">
        <f t="shared" si="300"/>
        <v>0</v>
      </c>
      <c r="EP73" s="8">
        <f t="shared" si="301"/>
        <v>0</v>
      </c>
      <c r="EQ73" s="8">
        <f t="shared" si="302"/>
        <v>0</v>
      </c>
      <c r="ER73" s="8">
        <f t="shared" si="303"/>
        <v>0</v>
      </c>
      <c r="ES73" s="8">
        <f t="shared" si="304"/>
        <v>0</v>
      </c>
      <c r="ET73" s="8">
        <f t="shared" si="305"/>
        <v>0</v>
      </c>
      <c r="EU73" s="8">
        <f t="shared" si="306"/>
        <v>0</v>
      </c>
      <c r="EW73" s="8" t="str">
        <f t="shared" si="307"/>
        <v/>
      </c>
      <c r="EX73" s="8" t="str">
        <f t="shared" si="308"/>
        <v/>
      </c>
      <c r="EY73" s="8" t="str">
        <f t="shared" si="309"/>
        <v/>
      </c>
      <c r="EZ73" s="8" t="str">
        <f t="shared" si="310"/>
        <v/>
      </c>
      <c r="FA73" s="8" t="str">
        <f t="shared" si="311"/>
        <v/>
      </c>
      <c r="FB73" s="8" t="str">
        <f t="shared" si="312"/>
        <v/>
      </c>
      <c r="FC73" s="8" t="str">
        <f t="shared" si="313"/>
        <v/>
      </c>
      <c r="FD73" s="8" t="str">
        <f t="shared" si="314"/>
        <v/>
      </c>
      <c r="FF73" s="91" t="s">
        <v>76</v>
      </c>
      <c r="FG73" s="61">
        <v>29</v>
      </c>
      <c r="FH73" s="60">
        <v>36</v>
      </c>
      <c r="FI73" s="60">
        <v>24</v>
      </c>
      <c r="FJ73" s="59"/>
      <c r="FK73" s="60">
        <v>49</v>
      </c>
      <c r="FL73" s="60">
        <v>47</v>
      </c>
      <c r="FM73" s="60">
        <v>32</v>
      </c>
      <c r="FN73" s="60">
        <v>22</v>
      </c>
      <c r="FO73" s="60">
        <v>36</v>
      </c>
      <c r="FP73" s="60">
        <v>33</v>
      </c>
      <c r="FQ73" s="60">
        <v>28</v>
      </c>
      <c r="FR73" s="60">
        <v>48</v>
      </c>
      <c r="FS73" s="60">
        <v>27</v>
      </c>
      <c r="FT73" s="58">
        <v>32</v>
      </c>
    </row>
    <row r="74" spans="1:185" s="8" customFormat="1" x14ac:dyDescent="0.2">
      <c r="A74" s="8">
        <v>5</v>
      </c>
      <c r="B74" s="8" t="s">
        <v>104</v>
      </c>
      <c r="C74" s="16">
        <v>26</v>
      </c>
      <c r="D74" s="16">
        <v>12</v>
      </c>
      <c r="E74" s="16">
        <v>5</v>
      </c>
      <c r="F74" s="16">
        <v>9</v>
      </c>
      <c r="G74" s="16">
        <v>64</v>
      </c>
      <c r="H74" s="16">
        <v>52</v>
      </c>
      <c r="I74" s="15">
        <v>41</v>
      </c>
      <c r="J74" s="16">
        <f t="shared" si="277"/>
        <v>12</v>
      </c>
      <c r="L74" s="92" t="s">
        <v>395</v>
      </c>
      <c r="M74" s="33" t="s">
        <v>98</v>
      </c>
      <c r="N74" s="29" t="s">
        <v>16</v>
      </c>
      <c r="O74" s="29" t="s">
        <v>102</v>
      </c>
      <c r="P74" s="29" t="s">
        <v>120</v>
      </c>
      <c r="Q74" s="28"/>
      <c r="R74" s="29" t="s">
        <v>135</v>
      </c>
      <c r="S74" s="29" t="s">
        <v>102</v>
      </c>
      <c r="T74" s="29" t="s">
        <v>135</v>
      </c>
      <c r="U74" s="29" t="s">
        <v>143</v>
      </c>
      <c r="V74" s="29" t="s">
        <v>143</v>
      </c>
      <c r="W74" s="29" t="s">
        <v>35</v>
      </c>
      <c r="X74" s="29" t="s">
        <v>143</v>
      </c>
      <c r="Y74" s="29" t="s">
        <v>52</v>
      </c>
      <c r="Z74" s="32" t="s">
        <v>99</v>
      </c>
      <c r="AA74" s="13"/>
      <c r="AB74" s="92" t="s">
        <v>395</v>
      </c>
      <c r="AC74" s="33" t="s">
        <v>251</v>
      </c>
      <c r="AD74" s="29" t="s">
        <v>300</v>
      </c>
      <c r="AE74" s="29" t="s">
        <v>4</v>
      </c>
      <c r="AF74" s="29" t="s">
        <v>10</v>
      </c>
      <c r="AG74" s="28"/>
      <c r="AH74" s="29" t="s">
        <v>321</v>
      </c>
      <c r="AI74" s="29" t="s">
        <v>307</v>
      </c>
      <c r="AJ74" s="29" t="s">
        <v>5</v>
      </c>
      <c r="AK74" s="29" t="s">
        <v>290</v>
      </c>
      <c r="AL74" s="29" t="s">
        <v>3</v>
      </c>
      <c r="AM74" s="29" t="s">
        <v>121</v>
      </c>
      <c r="AN74" s="29" t="s">
        <v>2</v>
      </c>
      <c r="AO74" s="29" t="s">
        <v>107</v>
      </c>
      <c r="AP74" s="32" t="s">
        <v>325</v>
      </c>
      <c r="AQ74" s="12"/>
      <c r="AR74" s="49">
        <f t="shared" si="315"/>
        <v>1</v>
      </c>
      <c r="AS74" s="48">
        <f t="shared" si="321"/>
        <v>2</v>
      </c>
      <c r="AT74" s="48">
        <f t="shared" si="327"/>
        <v>2</v>
      </c>
      <c r="AU74" s="48">
        <f t="shared" ref="AU74:AU83" si="333">(IF(P74="","",(IF(MID(P74,2,1)="-",LEFT(P74,1),LEFT(P74,2)))+0))</f>
        <v>0</v>
      </c>
      <c r="AV74" s="47"/>
      <c r="AW74" s="48">
        <f t="shared" ref="AW74:BE74" si="334">(IF(R74="","",(IF(MID(R74,2,1)="-",LEFT(R74,1),LEFT(R74,2)))+0))</f>
        <v>1</v>
      </c>
      <c r="AX74" s="48">
        <f t="shared" si="334"/>
        <v>2</v>
      </c>
      <c r="AY74" s="48">
        <f t="shared" si="334"/>
        <v>1</v>
      </c>
      <c r="AZ74" s="48">
        <f t="shared" si="334"/>
        <v>3</v>
      </c>
      <c r="BA74" s="48">
        <f t="shared" si="334"/>
        <v>3</v>
      </c>
      <c r="BB74" s="48">
        <f t="shared" si="334"/>
        <v>1</v>
      </c>
      <c r="BC74" s="48">
        <f t="shared" si="334"/>
        <v>3</v>
      </c>
      <c r="BD74" s="48">
        <f t="shared" si="334"/>
        <v>3</v>
      </c>
      <c r="BE74" s="46">
        <f t="shared" si="334"/>
        <v>1</v>
      </c>
      <c r="BP74" s="9"/>
      <c r="BQ74" s="49">
        <f t="shared" si="317"/>
        <v>0</v>
      </c>
      <c r="BR74" s="48">
        <f t="shared" si="323"/>
        <v>1</v>
      </c>
      <c r="BS74" s="48">
        <f t="shared" si="329"/>
        <v>0</v>
      </c>
      <c r="BT74" s="48">
        <f t="shared" ref="BT74:BT83" si="335">(IF(P74="","",IF(RIGHT(P74,2)="10",RIGHT(P74,2),RIGHT(P74,1))+0))</f>
        <v>1</v>
      </c>
      <c r="BU74" s="47"/>
      <c r="BV74" s="48">
        <f t="shared" ref="BV74:CD74" si="336">(IF(R74="","",IF(RIGHT(R74,2)="10",RIGHT(R74,2),RIGHT(R74,1))+0))</f>
        <v>3</v>
      </c>
      <c r="BW74" s="48">
        <f t="shared" si="336"/>
        <v>0</v>
      </c>
      <c r="BX74" s="48">
        <f t="shared" si="336"/>
        <v>3</v>
      </c>
      <c r="BY74" s="48">
        <f t="shared" si="336"/>
        <v>1</v>
      </c>
      <c r="BZ74" s="48">
        <f t="shared" si="336"/>
        <v>1</v>
      </c>
      <c r="CA74" s="48">
        <f t="shared" si="336"/>
        <v>2</v>
      </c>
      <c r="CB74" s="48">
        <f t="shared" si="336"/>
        <v>1</v>
      </c>
      <c r="CC74" s="48">
        <f t="shared" si="336"/>
        <v>2</v>
      </c>
      <c r="CD74" s="46">
        <f t="shared" si="336"/>
        <v>5</v>
      </c>
      <c r="CP74" s="49" t="str">
        <f t="shared" si="319"/>
        <v>H</v>
      </c>
      <c r="CQ74" s="48" t="str">
        <f t="shared" si="325"/>
        <v>H</v>
      </c>
      <c r="CR74" s="48" t="str">
        <f t="shared" si="331"/>
        <v>H</v>
      </c>
      <c r="CS74" s="48" t="str">
        <f t="shared" ref="CS74:CS83" si="337">(IF(P74="","",IF(AU74&gt;BT74,"H",IF(AU74&lt;BT74,"A","D"))))</f>
        <v>A</v>
      </c>
      <c r="CT74" s="47"/>
      <c r="CU74" s="48" t="str">
        <f t="shared" ref="CU74:DC74" si="338">(IF(R74="","",IF(AW74&gt;BV74,"H",IF(AW74&lt;BV74,"A","D"))))</f>
        <v>A</v>
      </c>
      <c r="CV74" s="48" t="str">
        <f t="shared" si="338"/>
        <v>H</v>
      </c>
      <c r="CW74" s="48" t="str">
        <f t="shared" si="338"/>
        <v>A</v>
      </c>
      <c r="CX74" s="48" t="str">
        <f t="shared" si="338"/>
        <v>H</v>
      </c>
      <c r="CY74" s="48" t="str">
        <f t="shared" si="338"/>
        <v>H</v>
      </c>
      <c r="CZ74" s="48" t="str">
        <f t="shared" si="338"/>
        <v>A</v>
      </c>
      <c r="DA74" s="48" t="str">
        <f t="shared" si="338"/>
        <v>H</v>
      </c>
      <c r="DB74" s="48" t="str">
        <f t="shared" si="338"/>
        <v>H</v>
      </c>
      <c r="DC74" s="46" t="str">
        <f t="shared" si="338"/>
        <v>A</v>
      </c>
      <c r="DO74" s="17" t="str">
        <f t="shared" si="281"/>
        <v>Herne Bay</v>
      </c>
      <c r="DP74" s="21">
        <f t="shared" si="282"/>
        <v>26</v>
      </c>
      <c r="DQ74" s="11">
        <f t="shared" si="283"/>
        <v>8</v>
      </c>
      <c r="DR74" s="11">
        <f t="shared" si="284"/>
        <v>0</v>
      </c>
      <c r="DS74" s="11">
        <f t="shared" si="285"/>
        <v>5</v>
      </c>
      <c r="DT74" s="11">
        <f>COUNTIF(CT$70:CT$83,"A")</f>
        <v>5</v>
      </c>
      <c r="DU74" s="11">
        <f>COUNTIF(CT$70:CT$83,"D")</f>
        <v>2</v>
      </c>
      <c r="DV74" s="11">
        <f>COUNTIF(CT$70:CT$83,"H")</f>
        <v>6</v>
      </c>
      <c r="DW74" s="21">
        <f t="shared" si="286"/>
        <v>13</v>
      </c>
      <c r="DX74" s="21">
        <f t="shared" si="287"/>
        <v>2</v>
      </c>
      <c r="DY74" s="21">
        <f t="shared" si="288"/>
        <v>11</v>
      </c>
      <c r="DZ74" s="20">
        <f>SUM($AR74:$BO74)+SUM(BU$70:BU$83)</f>
        <v>48</v>
      </c>
      <c r="EA74" s="20">
        <f>SUM($BQ74:$CN74)+SUM(AV$70:AV$83)</f>
        <v>58</v>
      </c>
      <c r="EB74" s="21">
        <f t="shared" si="289"/>
        <v>41</v>
      </c>
      <c r="EC74" s="20">
        <f t="shared" si="290"/>
        <v>-10</v>
      </c>
      <c r="ED74" s="9"/>
      <c r="EE74" s="11">
        <f t="shared" si="291"/>
        <v>26</v>
      </c>
      <c r="EF74" s="11">
        <f t="shared" si="292"/>
        <v>13</v>
      </c>
      <c r="EG74" s="11">
        <f t="shared" si="293"/>
        <v>2</v>
      </c>
      <c r="EH74" s="11">
        <f t="shared" si="294"/>
        <v>11</v>
      </c>
      <c r="EI74" s="11">
        <f t="shared" si="295"/>
        <v>48</v>
      </c>
      <c r="EJ74" s="11">
        <f t="shared" si="296"/>
        <v>58</v>
      </c>
      <c r="EK74" s="11">
        <f t="shared" si="297"/>
        <v>41</v>
      </c>
      <c r="EL74" s="11">
        <f t="shared" si="298"/>
        <v>-10</v>
      </c>
      <c r="EN74" s="8">
        <f t="shared" si="299"/>
        <v>0</v>
      </c>
      <c r="EO74" s="8">
        <f t="shared" si="300"/>
        <v>0</v>
      </c>
      <c r="EP74" s="8">
        <f t="shared" si="301"/>
        <v>0</v>
      </c>
      <c r="EQ74" s="8">
        <f t="shared" si="302"/>
        <v>0</v>
      </c>
      <c r="ER74" s="8">
        <f t="shared" si="303"/>
        <v>0</v>
      </c>
      <c r="ES74" s="8">
        <f t="shared" si="304"/>
        <v>0</v>
      </c>
      <c r="ET74" s="8">
        <f t="shared" si="305"/>
        <v>0</v>
      </c>
      <c r="EU74" s="8">
        <f t="shared" si="306"/>
        <v>0</v>
      </c>
      <c r="EW74" s="8" t="str">
        <f t="shared" si="307"/>
        <v/>
      </c>
      <c r="EX74" s="8" t="str">
        <f t="shared" si="308"/>
        <v/>
      </c>
      <c r="EY74" s="8" t="str">
        <f t="shared" si="309"/>
        <v/>
      </c>
      <c r="EZ74" s="8" t="str">
        <f t="shared" si="310"/>
        <v/>
      </c>
      <c r="FA74" s="8" t="str">
        <f t="shared" si="311"/>
        <v/>
      </c>
      <c r="FB74" s="8" t="str">
        <f t="shared" si="312"/>
        <v/>
      </c>
      <c r="FC74" s="8" t="str">
        <f t="shared" si="313"/>
        <v/>
      </c>
      <c r="FD74" s="8" t="str">
        <f t="shared" si="314"/>
        <v/>
      </c>
      <c r="FF74" s="91" t="s">
        <v>395</v>
      </c>
      <c r="FG74" s="61">
        <v>24</v>
      </c>
      <c r="FH74" s="60">
        <v>42</v>
      </c>
      <c r="FI74" s="60">
        <v>52</v>
      </c>
      <c r="FJ74" s="60">
        <v>42</v>
      </c>
      <c r="FK74" s="59"/>
      <c r="FL74" s="60">
        <v>28</v>
      </c>
      <c r="FM74" s="60">
        <v>22</v>
      </c>
      <c r="FN74" s="60">
        <v>28</v>
      </c>
      <c r="FO74" s="60">
        <v>47</v>
      </c>
      <c r="FP74" s="60">
        <v>41</v>
      </c>
      <c r="FQ74" s="60">
        <v>65</v>
      </c>
      <c r="FR74" s="60">
        <v>51</v>
      </c>
      <c r="FS74" s="60">
        <v>24</v>
      </c>
      <c r="FT74" s="58">
        <v>46</v>
      </c>
    </row>
    <row r="75" spans="1:185" s="8" customFormat="1" x14ac:dyDescent="0.2">
      <c r="A75" s="8">
        <v>6</v>
      </c>
      <c r="B75" s="8" t="s">
        <v>395</v>
      </c>
      <c r="C75" s="16">
        <v>26</v>
      </c>
      <c r="D75" s="16">
        <v>13</v>
      </c>
      <c r="E75" s="16">
        <v>2</v>
      </c>
      <c r="F75" s="16">
        <v>11</v>
      </c>
      <c r="G75" s="16">
        <v>48</v>
      </c>
      <c r="H75" s="16">
        <v>58</v>
      </c>
      <c r="I75" s="15">
        <v>41</v>
      </c>
      <c r="J75" s="16">
        <f t="shared" si="277"/>
        <v>-10</v>
      </c>
      <c r="L75" s="92" t="s">
        <v>104</v>
      </c>
      <c r="M75" s="33" t="s">
        <v>143</v>
      </c>
      <c r="N75" s="29" t="s">
        <v>295</v>
      </c>
      <c r="O75" s="29" t="s">
        <v>124</v>
      </c>
      <c r="P75" s="29" t="s">
        <v>62</v>
      </c>
      <c r="Q75" s="29" t="s">
        <v>35</v>
      </c>
      <c r="R75" s="28"/>
      <c r="S75" s="29" t="s">
        <v>33</v>
      </c>
      <c r="T75" s="29" t="s">
        <v>143</v>
      </c>
      <c r="U75" s="29" t="s">
        <v>62</v>
      </c>
      <c r="V75" s="29" t="s">
        <v>160</v>
      </c>
      <c r="W75" s="29" t="s">
        <v>35</v>
      </c>
      <c r="X75" s="28"/>
      <c r="Y75" s="29" t="s">
        <v>87</v>
      </c>
      <c r="Z75" s="32" t="s">
        <v>106</v>
      </c>
      <c r="AA75" s="13"/>
      <c r="AB75" s="92" t="s">
        <v>104</v>
      </c>
      <c r="AC75" s="33" t="s">
        <v>31</v>
      </c>
      <c r="AD75" s="29" t="s">
        <v>82</v>
      </c>
      <c r="AE75" s="29" t="s">
        <v>296</v>
      </c>
      <c r="AF75" s="29" t="s">
        <v>239</v>
      </c>
      <c r="AG75" s="29" t="s">
        <v>174</v>
      </c>
      <c r="AH75" s="28"/>
      <c r="AI75" s="29" t="s">
        <v>215</v>
      </c>
      <c r="AJ75" s="29" t="s">
        <v>301</v>
      </c>
      <c r="AK75" s="29" t="s">
        <v>311</v>
      </c>
      <c r="AL75" s="29" t="s">
        <v>140</v>
      </c>
      <c r="AM75" s="29" t="s">
        <v>134</v>
      </c>
      <c r="AN75" s="28"/>
      <c r="AO75" s="29" t="s">
        <v>350</v>
      </c>
      <c r="AP75" s="32" t="s">
        <v>171</v>
      </c>
      <c r="AQ75" s="12"/>
      <c r="AR75" s="49">
        <f t="shared" si="315"/>
        <v>3</v>
      </c>
      <c r="AS75" s="48">
        <f t="shared" si="321"/>
        <v>7</v>
      </c>
      <c r="AT75" s="48">
        <f t="shared" si="327"/>
        <v>5</v>
      </c>
      <c r="AU75" s="48">
        <f t="shared" si="333"/>
        <v>4</v>
      </c>
      <c r="AV75" s="48">
        <f t="shared" ref="AV75:AV83" si="339">(IF(Q75="","",(IF(MID(Q75,2,1)="-",LEFT(Q75,1),LEFT(Q75,2)))+0))</f>
        <v>1</v>
      </c>
      <c r="AW75" s="47"/>
      <c r="AX75" s="48">
        <f t="shared" ref="AX75:BE75" si="340">(IF(S75="","",(IF(MID(S75,2,1)="-",LEFT(S75,1),LEFT(S75,2)))+0))</f>
        <v>6</v>
      </c>
      <c r="AY75" s="48">
        <f t="shared" si="340"/>
        <v>3</v>
      </c>
      <c r="AZ75" s="48">
        <f t="shared" si="340"/>
        <v>4</v>
      </c>
      <c r="BA75" s="48">
        <f t="shared" si="340"/>
        <v>5</v>
      </c>
      <c r="BB75" s="48">
        <f t="shared" si="340"/>
        <v>1</v>
      </c>
      <c r="BC75" s="47" t="str">
        <f t="shared" si="340"/>
        <v/>
      </c>
      <c r="BD75" s="48">
        <f t="shared" si="340"/>
        <v>1</v>
      </c>
      <c r="BE75" s="46">
        <f t="shared" si="340"/>
        <v>0</v>
      </c>
      <c r="BP75" s="9"/>
      <c r="BQ75" s="49">
        <f t="shared" si="317"/>
        <v>1</v>
      </c>
      <c r="BR75" s="48">
        <f t="shared" si="323"/>
        <v>2</v>
      </c>
      <c r="BS75" s="48">
        <f t="shared" si="329"/>
        <v>3</v>
      </c>
      <c r="BT75" s="48">
        <f t="shared" si="335"/>
        <v>1</v>
      </c>
      <c r="BU75" s="48">
        <f t="shared" ref="BU75:BU83" si="341">(IF(Q75="","",IF(RIGHT(Q75,2)="10",RIGHT(Q75,2),RIGHT(Q75,1))+0))</f>
        <v>2</v>
      </c>
      <c r="BV75" s="47"/>
      <c r="BW75" s="48">
        <f t="shared" ref="BW75:CD75" si="342">(IF(S75="","",IF(RIGHT(S75,2)="10",RIGHT(S75,2),RIGHT(S75,1))+0))</f>
        <v>0</v>
      </c>
      <c r="BX75" s="48">
        <f t="shared" si="342"/>
        <v>1</v>
      </c>
      <c r="BY75" s="48">
        <f t="shared" si="342"/>
        <v>1</v>
      </c>
      <c r="BZ75" s="48">
        <f t="shared" si="342"/>
        <v>1</v>
      </c>
      <c r="CA75" s="48">
        <f t="shared" si="342"/>
        <v>2</v>
      </c>
      <c r="CB75" s="47" t="str">
        <f t="shared" si="342"/>
        <v/>
      </c>
      <c r="CC75" s="48">
        <f t="shared" si="342"/>
        <v>4</v>
      </c>
      <c r="CD75" s="46">
        <f t="shared" si="342"/>
        <v>3</v>
      </c>
      <c r="CP75" s="49" t="str">
        <f t="shared" si="319"/>
        <v>H</v>
      </c>
      <c r="CQ75" s="48" t="str">
        <f t="shared" si="325"/>
        <v>H</v>
      </c>
      <c r="CR75" s="48" t="str">
        <f t="shared" si="331"/>
        <v>H</v>
      </c>
      <c r="CS75" s="48" t="str">
        <f t="shared" si="337"/>
        <v>H</v>
      </c>
      <c r="CT75" s="48" t="str">
        <f t="shared" ref="CT75:CT83" si="343">(IF(Q75="","",IF(AV75&gt;BU75,"H",IF(AV75&lt;BU75,"A","D"))))</f>
        <v>A</v>
      </c>
      <c r="CU75" s="47"/>
      <c r="CV75" s="48" t="str">
        <f t="shared" ref="CV75:DC75" si="344">(IF(S75="","",IF(AX75&gt;BW75,"H",IF(AX75&lt;BW75,"A","D"))))</f>
        <v>H</v>
      </c>
      <c r="CW75" s="48" t="str">
        <f t="shared" si="344"/>
        <v>H</v>
      </c>
      <c r="CX75" s="48" t="str">
        <f t="shared" si="344"/>
        <v>H</v>
      </c>
      <c r="CY75" s="48" t="str">
        <f t="shared" si="344"/>
        <v>H</v>
      </c>
      <c r="CZ75" s="48" t="str">
        <f t="shared" si="344"/>
        <v>A</v>
      </c>
      <c r="DA75" s="85" t="s">
        <v>248</v>
      </c>
      <c r="DB75" s="48" t="str">
        <f t="shared" si="344"/>
        <v>A</v>
      </c>
      <c r="DC75" s="46" t="str">
        <f t="shared" si="344"/>
        <v>A</v>
      </c>
      <c r="DO75" s="17" t="str">
        <f t="shared" si="281"/>
        <v>Leatherhead</v>
      </c>
      <c r="DP75" s="21">
        <f t="shared" si="282"/>
        <v>26</v>
      </c>
      <c r="DQ75" s="11">
        <f t="shared" si="283"/>
        <v>9</v>
      </c>
      <c r="DR75" s="11">
        <f t="shared" si="284"/>
        <v>0</v>
      </c>
      <c r="DS75" s="11">
        <f t="shared" si="285"/>
        <v>4</v>
      </c>
      <c r="DT75" s="11">
        <f>COUNTIF(CU$70:CU$83,"A")</f>
        <v>3</v>
      </c>
      <c r="DU75" s="11">
        <f>COUNTIF(CU$70:CU$83,"D")</f>
        <v>5</v>
      </c>
      <c r="DV75" s="11">
        <f>COUNTIF(CU$70:CU$83,"H")</f>
        <v>5</v>
      </c>
      <c r="DW75" s="21">
        <f t="shared" si="286"/>
        <v>12</v>
      </c>
      <c r="DX75" s="21">
        <f t="shared" si="287"/>
        <v>5</v>
      </c>
      <c r="DY75" s="21">
        <f t="shared" si="288"/>
        <v>9</v>
      </c>
      <c r="DZ75" s="20">
        <f>SUM($AR75:$BO75)+SUM(BV$70:BV$83)</f>
        <v>64</v>
      </c>
      <c r="EA75" s="20">
        <f>SUM($BQ75:$CN75)+SUM(AW$70:AW$83)</f>
        <v>52</v>
      </c>
      <c r="EB75" s="21">
        <f t="shared" si="289"/>
        <v>41</v>
      </c>
      <c r="EC75" s="20">
        <f t="shared" si="290"/>
        <v>12</v>
      </c>
      <c r="ED75" s="9"/>
      <c r="EE75" s="11">
        <f t="shared" si="291"/>
        <v>26</v>
      </c>
      <c r="EF75" s="11">
        <f t="shared" si="292"/>
        <v>12</v>
      </c>
      <c r="EG75" s="11">
        <f t="shared" si="293"/>
        <v>5</v>
      </c>
      <c r="EH75" s="11">
        <f t="shared" si="294"/>
        <v>9</v>
      </c>
      <c r="EI75" s="11">
        <f t="shared" si="295"/>
        <v>64</v>
      </c>
      <c r="EJ75" s="11">
        <f t="shared" si="296"/>
        <v>52</v>
      </c>
      <c r="EK75" s="11">
        <f t="shared" si="297"/>
        <v>41</v>
      </c>
      <c r="EL75" s="11">
        <f t="shared" si="298"/>
        <v>12</v>
      </c>
      <c r="EN75" s="8">
        <f t="shared" si="299"/>
        <v>0</v>
      </c>
      <c r="EO75" s="8">
        <f t="shared" si="300"/>
        <v>0</v>
      </c>
      <c r="EP75" s="8">
        <f t="shared" si="301"/>
        <v>0</v>
      </c>
      <c r="EQ75" s="8">
        <f t="shared" si="302"/>
        <v>0</v>
      </c>
      <c r="ER75" s="8">
        <f t="shared" si="303"/>
        <v>0</v>
      </c>
      <c r="ES75" s="8">
        <f t="shared" si="304"/>
        <v>0</v>
      </c>
      <c r="ET75" s="8">
        <f t="shared" si="305"/>
        <v>0</v>
      </c>
      <c r="EU75" s="8">
        <f t="shared" si="306"/>
        <v>0</v>
      </c>
      <c r="EW75" s="8" t="str">
        <f t="shared" si="307"/>
        <v/>
      </c>
      <c r="EX75" s="8" t="str">
        <f t="shared" si="308"/>
        <v/>
      </c>
      <c r="EY75" s="8" t="str">
        <f t="shared" si="309"/>
        <v/>
      </c>
      <c r="EZ75" s="8" t="str">
        <f t="shared" si="310"/>
        <v/>
      </c>
      <c r="FA75" s="8" t="str">
        <f t="shared" si="311"/>
        <v/>
      </c>
      <c r="FB75" s="8" t="str">
        <f t="shared" si="312"/>
        <v/>
      </c>
      <c r="FC75" s="8" t="str">
        <f t="shared" si="313"/>
        <v/>
      </c>
      <c r="FD75" s="8" t="str">
        <f t="shared" si="314"/>
        <v/>
      </c>
      <c r="FF75" s="91" t="s">
        <v>104</v>
      </c>
      <c r="FG75" s="61">
        <v>21</v>
      </c>
      <c r="FH75" s="60">
        <v>50</v>
      </c>
      <c r="FI75" s="60">
        <v>25</v>
      </c>
      <c r="FJ75" s="60">
        <v>20</v>
      </c>
      <c r="FK75" s="60">
        <v>20</v>
      </c>
      <c r="FL75" s="59"/>
      <c r="FM75" s="60">
        <v>20</v>
      </c>
      <c r="FN75" s="60">
        <v>30</v>
      </c>
      <c r="FO75" s="60">
        <v>35</v>
      </c>
      <c r="FP75" s="60">
        <v>35</v>
      </c>
      <c r="FQ75" s="60">
        <v>32</v>
      </c>
      <c r="FR75" s="28"/>
      <c r="FS75" s="60">
        <v>38</v>
      </c>
      <c r="FT75" s="58">
        <v>25</v>
      </c>
    </row>
    <row r="76" spans="1:185" s="17" customFormat="1" x14ac:dyDescent="0.2">
      <c r="A76" s="8">
        <v>7</v>
      </c>
      <c r="B76" s="8" t="s">
        <v>393</v>
      </c>
      <c r="C76" s="16">
        <v>26</v>
      </c>
      <c r="D76" s="16">
        <v>10</v>
      </c>
      <c r="E76" s="16">
        <v>9</v>
      </c>
      <c r="F76" s="16">
        <v>7</v>
      </c>
      <c r="G76" s="16">
        <v>42</v>
      </c>
      <c r="H76" s="16">
        <v>35</v>
      </c>
      <c r="I76" s="15">
        <v>39</v>
      </c>
      <c r="J76" s="16">
        <f t="shared" si="277"/>
        <v>7</v>
      </c>
      <c r="L76" s="92" t="s">
        <v>80</v>
      </c>
      <c r="M76" s="33" t="s">
        <v>16</v>
      </c>
      <c r="N76" s="29" t="s">
        <v>52</v>
      </c>
      <c r="O76" s="29" t="s">
        <v>79</v>
      </c>
      <c r="P76" s="29" t="s">
        <v>198</v>
      </c>
      <c r="Q76" s="29" t="s">
        <v>123</v>
      </c>
      <c r="R76" s="29" t="s">
        <v>55</v>
      </c>
      <c r="S76" s="28"/>
      <c r="T76" s="29" t="s">
        <v>28</v>
      </c>
      <c r="U76" s="29" t="s">
        <v>28</v>
      </c>
      <c r="V76" s="29" t="s">
        <v>62</v>
      </c>
      <c r="W76" s="29" t="s">
        <v>28</v>
      </c>
      <c r="X76" s="29" t="s">
        <v>35</v>
      </c>
      <c r="Y76" s="29" t="s">
        <v>16</v>
      </c>
      <c r="Z76" s="32" t="s">
        <v>148</v>
      </c>
      <c r="AA76" s="13"/>
      <c r="AB76" s="92" t="s">
        <v>80</v>
      </c>
      <c r="AC76" s="33" t="s">
        <v>322</v>
      </c>
      <c r="AD76" s="29" t="s">
        <v>266</v>
      </c>
      <c r="AE76" s="29" t="s">
        <v>227</v>
      </c>
      <c r="AF76" s="29" t="s">
        <v>30</v>
      </c>
      <c r="AG76" s="29" t="s">
        <v>287</v>
      </c>
      <c r="AH76" s="29" t="s">
        <v>221</v>
      </c>
      <c r="AI76" s="28"/>
      <c r="AJ76" s="29" t="s">
        <v>256</v>
      </c>
      <c r="AK76" s="29" t="s">
        <v>305</v>
      </c>
      <c r="AL76" s="29" t="s">
        <v>289</v>
      </c>
      <c r="AM76" s="29" t="s">
        <v>258</v>
      </c>
      <c r="AN76" s="29" t="s">
        <v>71</v>
      </c>
      <c r="AO76" s="29" t="s">
        <v>31</v>
      </c>
      <c r="AP76" s="32" t="s">
        <v>74</v>
      </c>
      <c r="AQ76" s="12"/>
      <c r="AR76" s="49">
        <f t="shared" si="315"/>
        <v>2</v>
      </c>
      <c r="AS76" s="48">
        <f t="shared" si="321"/>
        <v>3</v>
      </c>
      <c r="AT76" s="48">
        <f t="shared" si="327"/>
        <v>0</v>
      </c>
      <c r="AU76" s="48">
        <f t="shared" si="333"/>
        <v>5</v>
      </c>
      <c r="AV76" s="48">
        <f t="shared" si="339"/>
        <v>6</v>
      </c>
      <c r="AW76" s="48">
        <f t="shared" ref="AW76:AW83" si="345">(IF(R76="","",(IF(MID(R76,2,1)="-",LEFT(R76,1),LEFT(R76,2)))+0))</f>
        <v>1</v>
      </c>
      <c r="AX76" s="47"/>
      <c r="AY76" s="48">
        <f t="shared" ref="AY76:BE76" si="346">(IF(T76="","",(IF(MID(T76,2,1)="-",LEFT(T76,1),LEFT(T76,2)))+0))</f>
        <v>3</v>
      </c>
      <c r="AZ76" s="48">
        <f t="shared" si="346"/>
        <v>3</v>
      </c>
      <c r="BA76" s="48">
        <f t="shared" si="346"/>
        <v>4</v>
      </c>
      <c r="BB76" s="48">
        <f t="shared" si="346"/>
        <v>3</v>
      </c>
      <c r="BC76" s="48">
        <f t="shared" si="346"/>
        <v>1</v>
      </c>
      <c r="BD76" s="48">
        <f t="shared" si="346"/>
        <v>2</v>
      </c>
      <c r="BE76" s="46">
        <f t="shared" si="346"/>
        <v>1</v>
      </c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9"/>
      <c r="BQ76" s="49">
        <f t="shared" si="317"/>
        <v>1</v>
      </c>
      <c r="BR76" s="48">
        <f t="shared" si="323"/>
        <v>2</v>
      </c>
      <c r="BS76" s="48">
        <f t="shared" si="329"/>
        <v>2</v>
      </c>
      <c r="BT76" s="48">
        <f t="shared" si="335"/>
        <v>4</v>
      </c>
      <c r="BU76" s="48">
        <f t="shared" si="341"/>
        <v>2</v>
      </c>
      <c r="BV76" s="48">
        <f t="shared" ref="BV76:BV83" si="347">(IF(R76="","",IF(RIGHT(R76,2)="10",RIGHT(R76,2),RIGHT(R76,1))+0))</f>
        <v>1</v>
      </c>
      <c r="BW76" s="47"/>
      <c r="BX76" s="48">
        <f t="shared" ref="BX76:CD76" si="348">(IF(T76="","",IF(RIGHT(T76,2)="10",RIGHT(T76,2),RIGHT(T76,1))+0))</f>
        <v>0</v>
      </c>
      <c r="BY76" s="48">
        <f t="shared" si="348"/>
        <v>0</v>
      </c>
      <c r="BZ76" s="48">
        <f t="shared" si="348"/>
        <v>1</v>
      </c>
      <c r="CA76" s="48">
        <f t="shared" si="348"/>
        <v>0</v>
      </c>
      <c r="CB76" s="48">
        <f t="shared" si="348"/>
        <v>2</v>
      </c>
      <c r="CC76" s="48">
        <f t="shared" si="348"/>
        <v>1</v>
      </c>
      <c r="CD76" s="46">
        <f t="shared" si="348"/>
        <v>6</v>
      </c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49" t="str">
        <f t="shared" si="319"/>
        <v>H</v>
      </c>
      <c r="CQ76" s="48" t="str">
        <f t="shared" si="325"/>
        <v>H</v>
      </c>
      <c r="CR76" s="48" t="str">
        <f t="shared" si="331"/>
        <v>A</v>
      </c>
      <c r="CS76" s="48" t="str">
        <f t="shared" si="337"/>
        <v>H</v>
      </c>
      <c r="CT76" s="48" t="str">
        <f t="shared" si="343"/>
        <v>H</v>
      </c>
      <c r="CU76" s="48" t="str">
        <f t="shared" ref="CU76:CU83" si="349">(IF(R76="","",IF(AW76&gt;BV76,"H",IF(AW76&lt;BV76,"A","D"))))</f>
        <v>D</v>
      </c>
      <c r="CV76" s="47"/>
      <c r="CW76" s="48" t="str">
        <f t="shared" ref="CW76:DC76" si="350">(IF(T76="","",IF(AY76&gt;BX76,"H",IF(AY76&lt;BX76,"A","D"))))</f>
        <v>H</v>
      </c>
      <c r="CX76" s="48" t="str">
        <f t="shared" si="350"/>
        <v>H</v>
      </c>
      <c r="CY76" s="48" t="str">
        <f t="shared" si="350"/>
        <v>H</v>
      </c>
      <c r="CZ76" s="48" t="str">
        <f t="shared" si="350"/>
        <v>H</v>
      </c>
      <c r="DA76" s="48" t="str">
        <f t="shared" si="350"/>
        <v>A</v>
      </c>
      <c r="DB76" s="48" t="str">
        <f t="shared" si="350"/>
        <v>H</v>
      </c>
      <c r="DC76" s="46" t="str">
        <f t="shared" si="350"/>
        <v>A</v>
      </c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17" t="str">
        <f t="shared" si="281"/>
        <v>Lewes</v>
      </c>
      <c r="DP76" s="21">
        <f t="shared" si="282"/>
        <v>26</v>
      </c>
      <c r="DQ76" s="11">
        <f t="shared" si="283"/>
        <v>9</v>
      </c>
      <c r="DR76" s="11">
        <f t="shared" si="284"/>
        <v>1</v>
      </c>
      <c r="DS76" s="11">
        <f t="shared" si="285"/>
        <v>3</v>
      </c>
      <c r="DT76" s="11">
        <f>COUNTIF(CV$70:CV$83,"A")</f>
        <v>3</v>
      </c>
      <c r="DU76" s="11">
        <f>COUNTIF(CV$70:CV$83,"D")</f>
        <v>1</v>
      </c>
      <c r="DV76" s="11">
        <f>COUNTIF(CV$70:CV$83,"H")</f>
        <v>9</v>
      </c>
      <c r="DW76" s="21">
        <f t="shared" si="286"/>
        <v>12</v>
      </c>
      <c r="DX76" s="21">
        <f t="shared" si="287"/>
        <v>2</v>
      </c>
      <c r="DY76" s="21">
        <f t="shared" si="288"/>
        <v>12</v>
      </c>
      <c r="DZ76" s="20">
        <f>SUM($AR76:$BO76)+SUM(BW$70:BW$83)</f>
        <v>53</v>
      </c>
      <c r="EA76" s="20">
        <f>SUM($BQ76:$CN76)+SUM(AX$70:AX$83)</f>
        <v>64</v>
      </c>
      <c r="EB76" s="21">
        <f t="shared" si="289"/>
        <v>38</v>
      </c>
      <c r="EC76" s="20">
        <f t="shared" si="290"/>
        <v>-11</v>
      </c>
      <c r="ED76" s="9"/>
      <c r="EE76" s="11">
        <f t="shared" si="291"/>
        <v>26</v>
      </c>
      <c r="EF76" s="11">
        <f t="shared" si="292"/>
        <v>12</v>
      </c>
      <c r="EG76" s="11">
        <f t="shared" si="293"/>
        <v>2</v>
      </c>
      <c r="EH76" s="11">
        <f t="shared" si="294"/>
        <v>12</v>
      </c>
      <c r="EI76" s="11">
        <f t="shared" si="295"/>
        <v>53</v>
      </c>
      <c r="EJ76" s="11">
        <f t="shared" si="296"/>
        <v>64</v>
      </c>
      <c r="EK76" s="11">
        <f t="shared" si="297"/>
        <v>38</v>
      </c>
      <c r="EL76" s="11">
        <f t="shared" si="298"/>
        <v>-11</v>
      </c>
      <c r="EM76" s="8"/>
      <c r="EN76" s="8">
        <f t="shared" si="299"/>
        <v>0</v>
      </c>
      <c r="EO76" s="8">
        <f t="shared" si="300"/>
        <v>0</v>
      </c>
      <c r="EP76" s="8">
        <f t="shared" si="301"/>
        <v>0</v>
      </c>
      <c r="EQ76" s="8">
        <f t="shared" si="302"/>
        <v>0</v>
      </c>
      <c r="ER76" s="8">
        <f t="shared" si="303"/>
        <v>0</v>
      </c>
      <c r="ES76" s="8">
        <f t="shared" si="304"/>
        <v>0</v>
      </c>
      <c r="ET76" s="8">
        <f t="shared" si="305"/>
        <v>0</v>
      </c>
      <c r="EU76" s="8">
        <f t="shared" si="306"/>
        <v>0</v>
      </c>
      <c r="EW76" s="8" t="str">
        <f t="shared" si="307"/>
        <v/>
      </c>
      <c r="EX76" s="8" t="str">
        <f t="shared" si="308"/>
        <v/>
      </c>
      <c r="EY76" s="8" t="str">
        <f t="shared" si="309"/>
        <v/>
      </c>
      <c r="EZ76" s="8" t="str">
        <f t="shared" si="310"/>
        <v/>
      </c>
      <c r="FA76" s="8" t="str">
        <f t="shared" si="311"/>
        <v/>
      </c>
      <c r="FB76" s="8" t="str">
        <f t="shared" si="312"/>
        <v/>
      </c>
      <c r="FC76" s="8" t="str">
        <f t="shared" si="313"/>
        <v/>
      </c>
      <c r="FD76" s="8" t="str">
        <f t="shared" si="314"/>
        <v/>
      </c>
      <c r="FF76" s="91" t="s">
        <v>80</v>
      </c>
      <c r="FG76" s="61">
        <v>59</v>
      </c>
      <c r="FH76" s="60">
        <v>42</v>
      </c>
      <c r="FI76" s="60">
        <v>36</v>
      </c>
      <c r="FJ76" s="60">
        <v>33</v>
      </c>
      <c r="FK76" s="60">
        <v>48</v>
      </c>
      <c r="FL76" s="60">
        <v>40</v>
      </c>
      <c r="FM76" s="59"/>
      <c r="FN76" s="60">
        <v>59</v>
      </c>
      <c r="FO76" s="60">
        <v>56</v>
      </c>
      <c r="FP76" s="60">
        <v>39</v>
      </c>
      <c r="FQ76" s="60">
        <v>28</v>
      </c>
      <c r="FR76" s="60">
        <v>37</v>
      </c>
      <c r="FS76" s="60">
        <v>49</v>
      </c>
      <c r="FT76" s="58">
        <v>62</v>
      </c>
      <c r="FU76" s="8"/>
      <c r="FV76" s="8"/>
      <c r="FW76" s="8"/>
      <c r="FX76" s="8"/>
      <c r="FY76" s="8"/>
      <c r="FZ76" s="8"/>
      <c r="GA76" s="8"/>
      <c r="GB76" s="8"/>
      <c r="GC76" s="8"/>
    </row>
    <row r="77" spans="1:185" s="17" customFormat="1" x14ac:dyDescent="0.2">
      <c r="A77" s="8">
        <v>8</v>
      </c>
      <c r="B77" s="8" t="s">
        <v>100</v>
      </c>
      <c r="C77" s="16">
        <v>26</v>
      </c>
      <c r="D77" s="16">
        <v>12</v>
      </c>
      <c r="E77" s="16">
        <v>3</v>
      </c>
      <c r="F77" s="16">
        <v>11</v>
      </c>
      <c r="G77" s="16">
        <v>55</v>
      </c>
      <c r="H77" s="16">
        <v>52</v>
      </c>
      <c r="I77" s="15">
        <v>39</v>
      </c>
      <c r="J77" s="16">
        <f t="shared" si="277"/>
        <v>3</v>
      </c>
      <c r="L77" s="92" t="s">
        <v>335</v>
      </c>
      <c r="M77" s="33" t="s">
        <v>143</v>
      </c>
      <c r="N77" s="29" t="s">
        <v>339</v>
      </c>
      <c r="O77" s="29" t="s">
        <v>106</v>
      </c>
      <c r="P77" s="29" t="s">
        <v>16</v>
      </c>
      <c r="Q77" s="29" t="s">
        <v>35</v>
      </c>
      <c r="R77" s="29" t="s">
        <v>253</v>
      </c>
      <c r="S77" s="29" t="s">
        <v>33</v>
      </c>
      <c r="T77" s="28"/>
      <c r="U77" s="29" t="s">
        <v>145</v>
      </c>
      <c r="V77" s="29" t="s">
        <v>98</v>
      </c>
      <c r="W77" s="29" t="s">
        <v>152</v>
      </c>
      <c r="X77" s="29" t="s">
        <v>295</v>
      </c>
      <c r="Y77" s="29" t="s">
        <v>21</v>
      </c>
      <c r="Z77" s="32" t="s">
        <v>35</v>
      </c>
      <c r="AA77" s="13"/>
      <c r="AB77" s="92" t="s">
        <v>335</v>
      </c>
      <c r="AC77" s="33" t="s">
        <v>18</v>
      </c>
      <c r="AD77" s="29" t="s">
        <v>149</v>
      </c>
      <c r="AE77" s="29" t="s">
        <v>81</v>
      </c>
      <c r="AF77" s="29" t="s">
        <v>7</v>
      </c>
      <c r="AG77" s="29" t="s">
        <v>359</v>
      </c>
      <c r="AH77" s="29" t="s">
        <v>300</v>
      </c>
      <c r="AI77" s="29" t="s">
        <v>342</v>
      </c>
      <c r="AJ77" s="28"/>
      <c r="AK77" s="29" t="s">
        <v>353</v>
      </c>
      <c r="AL77" s="29" t="s">
        <v>150</v>
      </c>
      <c r="AM77" s="29" t="s">
        <v>8</v>
      </c>
      <c r="AN77" s="29" t="s">
        <v>371</v>
      </c>
      <c r="AO77" s="29" t="s">
        <v>20</v>
      </c>
      <c r="AP77" s="32" t="s">
        <v>23</v>
      </c>
      <c r="AQ77" s="12"/>
      <c r="AR77" s="49">
        <f t="shared" si="315"/>
        <v>3</v>
      </c>
      <c r="AS77" s="48">
        <f t="shared" si="321"/>
        <v>9</v>
      </c>
      <c r="AT77" s="48">
        <f t="shared" si="327"/>
        <v>0</v>
      </c>
      <c r="AU77" s="48">
        <f t="shared" si="333"/>
        <v>2</v>
      </c>
      <c r="AV77" s="48">
        <f t="shared" si="339"/>
        <v>1</v>
      </c>
      <c r="AW77" s="48">
        <f t="shared" si="345"/>
        <v>4</v>
      </c>
      <c r="AX77" s="48">
        <f t="shared" ref="AX77:AX83" si="351">(IF(S77="","",(IF(MID(S77,2,1)="-",LEFT(S77,1),LEFT(S77,2)))+0))</f>
        <v>6</v>
      </c>
      <c r="AY77" s="47"/>
      <c r="AZ77" s="48">
        <f t="shared" ref="AZ77:BE77" si="352">(IF(U77="","",(IF(MID(U77,2,1)="-",LEFT(U77,1),LEFT(U77,2)))+0))</f>
        <v>4</v>
      </c>
      <c r="BA77" s="48">
        <f t="shared" si="352"/>
        <v>1</v>
      </c>
      <c r="BB77" s="48">
        <f t="shared" si="352"/>
        <v>4</v>
      </c>
      <c r="BC77" s="48">
        <f t="shared" si="352"/>
        <v>7</v>
      </c>
      <c r="BD77" s="48">
        <f t="shared" si="352"/>
        <v>2</v>
      </c>
      <c r="BE77" s="46">
        <f t="shared" si="352"/>
        <v>1</v>
      </c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9"/>
      <c r="BQ77" s="49">
        <f t="shared" si="317"/>
        <v>1</v>
      </c>
      <c r="BR77" s="48">
        <f t="shared" si="323"/>
        <v>1</v>
      </c>
      <c r="BS77" s="48">
        <f t="shared" si="329"/>
        <v>3</v>
      </c>
      <c r="BT77" s="48">
        <f t="shared" si="335"/>
        <v>1</v>
      </c>
      <c r="BU77" s="48">
        <f t="shared" si="341"/>
        <v>2</v>
      </c>
      <c r="BV77" s="48">
        <f t="shared" si="347"/>
        <v>4</v>
      </c>
      <c r="BW77" s="48">
        <f t="shared" ref="BW77:BW83" si="353">(IF(S77="","",IF(RIGHT(S77,2)="10",RIGHT(S77,2),RIGHT(S77,1))+0))</f>
        <v>0</v>
      </c>
      <c r="BX77" s="47"/>
      <c r="BY77" s="48">
        <f t="shared" ref="BY77:CD77" si="354">(IF(U77="","",IF(RIGHT(U77,2)="10",RIGHT(U77,2),RIGHT(U77,1))+0))</f>
        <v>2</v>
      </c>
      <c r="BZ77" s="48">
        <f t="shared" si="354"/>
        <v>0</v>
      </c>
      <c r="CA77" s="48">
        <f t="shared" si="354"/>
        <v>0</v>
      </c>
      <c r="CB77" s="48">
        <f t="shared" si="354"/>
        <v>2</v>
      </c>
      <c r="CC77" s="48">
        <f t="shared" si="354"/>
        <v>2</v>
      </c>
      <c r="CD77" s="46">
        <f t="shared" si="354"/>
        <v>2</v>
      </c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49" t="str">
        <f t="shared" si="319"/>
        <v>H</v>
      </c>
      <c r="CQ77" s="48" t="str">
        <f t="shared" si="325"/>
        <v>H</v>
      </c>
      <c r="CR77" s="48" t="str">
        <f t="shared" si="331"/>
        <v>A</v>
      </c>
      <c r="CS77" s="48" t="str">
        <f t="shared" si="337"/>
        <v>H</v>
      </c>
      <c r="CT77" s="48" t="str">
        <f t="shared" si="343"/>
        <v>A</v>
      </c>
      <c r="CU77" s="48" t="str">
        <f t="shared" si="349"/>
        <v>D</v>
      </c>
      <c r="CV77" s="48" t="str">
        <f t="shared" ref="CV77:CV83" si="355">(IF(S77="","",IF(AX77&gt;BW77,"H",IF(AX77&lt;BW77,"A","D"))))</f>
        <v>H</v>
      </c>
      <c r="CW77" s="47"/>
      <c r="CX77" s="48" t="str">
        <f t="shared" ref="CX77:DC77" si="356">(IF(U77="","",IF(AZ77&gt;BY77,"H",IF(AZ77&lt;BY77,"A","D"))))</f>
        <v>H</v>
      </c>
      <c r="CY77" s="48" t="str">
        <f t="shared" si="356"/>
        <v>H</v>
      </c>
      <c r="CZ77" s="48" t="str">
        <f t="shared" si="356"/>
        <v>H</v>
      </c>
      <c r="DA77" s="48" t="str">
        <f t="shared" si="356"/>
        <v>H</v>
      </c>
      <c r="DB77" s="48" t="str">
        <f t="shared" si="356"/>
        <v>D</v>
      </c>
      <c r="DC77" s="46" t="str">
        <f t="shared" si="356"/>
        <v>A</v>
      </c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17" t="str">
        <f t="shared" si="281"/>
        <v>Merstham</v>
      </c>
      <c r="DP77" s="21">
        <f t="shared" si="282"/>
        <v>26</v>
      </c>
      <c r="DQ77" s="11">
        <f t="shared" si="283"/>
        <v>8</v>
      </c>
      <c r="DR77" s="11">
        <f t="shared" si="284"/>
        <v>2</v>
      </c>
      <c r="DS77" s="11">
        <f t="shared" si="285"/>
        <v>3</v>
      </c>
      <c r="DT77" s="11">
        <f>COUNTIF(CW$70:CW$83,"A")</f>
        <v>3</v>
      </c>
      <c r="DU77" s="11">
        <f>COUNTIF(CW$70:CW$83,"D")</f>
        <v>3</v>
      </c>
      <c r="DV77" s="11">
        <f>COUNTIF(CW$70:CW$83,"H")</f>
        <v>7</v>
      </c>
      <c r="DW77" s="21">
        <f t="shared" si="286"/>
        <v>11</v>
      </c>
      <c r="DX77" s="21">
        <f t="shared" si="287"/>
        <v>5</v>
      </c>
      <c r="DY77" s="21">
        <f t="shared" si="288"/>
        <v>10</v>
      </c>
      <c r="DZ77" s="20">
        <f>SUM($AR77:$BO77)+SUM(BX$70:BX$83)</f>
        <v>63</v>
      </c>
      <c r="EA77" s="20">
        <f>SUM($BQ77:$CN77)+SUM(AY$70:AY$83)</f>
        <v>53</v>
      </c>
      <c r="EB77" s="21">
        <f t="shared" si="289"/>
        <v>38</v>
      </c>
      <c r="EC77" s="20">
        <f t="shared" si="290"/>
        <v>10</v>
      </c>
      <c r="ED77" s="9"/>
      <c r="EE77" s="11">
        <f t="shared" si="291"/>
        <v>26</v>
      </c>
      <c r="EF77" s="11">
        <f t="shared" si="292"/>
        <v>11</v>
      </c>
      <c r="EG77" s="11">
        <f t="shared" si="293"/>
        <v>5</v>
      </c>
      <c r="EH77" s="11">
        <f t="shared" si="294"/>
        <v>10</v>
      </c>
      <c r="EI77" s="11">
        <f t="shared" si="295"/>
        <v>63</v>
      </c>
      <c r="EJ77" s="11">
        <f t="shared" si="296"/>
        <v>53</v>
      </c>
      <c r="EK77" s="11">
        <f t="shared" si="297"/>
        <v>38</v>
      </c>
      <c r="EL77" s="11">
        <f t="shared" si="298"/>
        <v>10</v>
      </c>
      <c r="EM77" s="8"/>
      <c r="EN77" s="8">
        <f t="shared" si="299"/>
        <v>0</v>
      </c>
      <c r="EO77" s="8">
        <f t="shared" si="300"/>
        <v>0</v>
      </c>
      <c r="EP77" s="8">
        <f t="shared" si="301"/>
        <v>0</v>
      </c>
      <c r="EQ77" s="8">
        <f t="shared" si="302"/>
        <v>0</v>
      </c>
      <c r="ER77" s="8">
        <f t="shared" si="303"/>
        <v>0</v>
      </c>
      <c r="ES77" s="8">
        <f t="shared" si="304"/>
        <v>0</v>
      </c>
      <c r="ET77" s="8">
        <f t="shared" si="305"/>
        <v>0</v>
      </c>
      <c r="EU77" s="8">
        <f t="shared" si="306"/>
        <v>0</v>
      </c>
      <c r="EW77" s="8" t="str">
        <f t="shared" si="307"/>
        <v/>
      </c>
      <c r="EX77" s="8" t="str">
        <f t="shared" si="308"/>
        <v/>
      </c>
      <c r="EY77" s="8" t="str">
        <f t="shared" si="309"/>
        <v/>
      </c>
      <c r="EZ77" s="8" t="str">
        <f t="shared" si="310"/>
        <v/>
      </c>
      <c r="FA77" s="8" t="str">
        <f t="shared" si="311"/>
        <v/>
      </c>
      <c r="FB77" s="8" t="str">
        <f t="shared" si="312"/>
        <v/>
      </c>
      <c r="FC77" s="8" t="str">
        <f t="shared" si="313"/>
        <v/>
      </c>
      <c r="FD77" s="8" t="str">
        <f t="shared" si="314"/>
        <v/>
      </c>
      <c r="FF77" s="91" t="s">
        <v>335</v>
      </c>
      <c r="FG77" s="61">
        <v>29</v>
      </c>
      <c r="FH77" s="60">
        <v>25</v>
      </c>
      <c r="FI77" s="60">
        <v>40</v>
      </c>
      <c r="FJ77" s="60">
        <v>25</v>
      </c>
      <c r="FK77" s="60">
        <v>22</v>
      </c>
      <c r="FL77" s="60">
        <v>25</v>
      </c>
      <c r="FM77" s="60">
        <v>31</v>
      </c>
      <c r="FN77" s="59"/>
      <c r="FO77" s="60">
        <v>43</v>
      </c>
      <c r="FP77" s="60">
        <v>25</v>
      </c>
      <c r="FQ77" s="60">
        <v>26</v>
      </c>
      <c r="FR77" s="60">
        <v>20</v>
      </c>
      <c r="FS77" s="60">
        <v>50</v>
      </c>
      <c r="FT77" s="58">
        <v>35</v>
      </c>
      <c r="FU77" s="8"/>
      <c r="FV77" s="8"/>
      <c r="FW77" s="8"/>
      <c r="FX77" s="8"/>
      <c r="FY77" s="8"/>
      <c r="FZ77" s="8"/>
      <c r="GA77" s="8"/>
      <c r="GB77" s="8"/>
      <c r="GC77" s="8"/>
    </row>
    <row r="78" spans="1:185" s="8" customFormat="1" x14ac:dyDescent="0.2">
      <c r="A78" s="8">
        <v>9</v>
      </c>
      <c r="B78" s="8" t="s">
        <v>335</v>
      </c>
      <c r="C78" s="16">
        <v>26</v>
      </c>
      <c r="D78" s="16">
        <v>11</v>
      </c>
      <c r="E78" s="16">
        <v>5</v>
      </c>
      <c r="F78" s="16">
        <v>10</v>
      </c>
      <c r="G78" s="16">
        <v>63</v>
      </c>
      <c r="H78" s="16">
        <v>53</v>
      </c>
      <c r="I78" s="15">
        <v>38</v>
      </c>
      <c r="J78" s="16">
        <f t="shared" si="277"/>
        <v>10</v>
      </c>
      <c r="L78" s="92" t="s">
        <v>53</v>
      </c>
      <c r="M78" s="33" t="s">
        <v>16</v>
      </c>
      <c r="N78" s="29" t="s">
        <v>60</v>
      </c>
      <c r="O78" s="29" t="s">
        <v>160</v>
      </c>
      <c r="P78" s="29" t="s">
        <v>160</v>
      </c>
      <c r="Q78" s="29" t="s">
        <v>83</v>
      </c>
      <c r="R78" s="29" t="s">
        <v>52</v>
      </c>
      <c r="S78" s="29" t="s">
        <v>160</v>
      </c>
      <c r="T78" s="29" t="s">
        <v>33</v>
      </c>
      <c r="U78" s="28"/>
      <c r="V78" s="29" t="s">
        <v>98</v>
      </c>
      <c r="W78" s="29" t="s">
        <v>79</v>
      </c>
      <c r="X78" s="29" t="s">
        <v>55</v>
      </c>
      <c r="Y78" s="29" t="s">
        <v>120</v>
      </c>
      <c r="Z78" s="32" t="s">
        <v>52</v>
      </c>
      <c r="AA78" s="13"/>
      <c r="AB78" s="92" t="s">
        <v>53</v>
      </c>
      <c r="AC78" s="33" t="s">
        <v>170</v>
      </c>
      <c r="AD78" s="29" t="s">
        <v>182</v>
      </c>
      <c r="AE78" s="29" t="s">
        <v>185</v>
      </c>
      <c r="AF78" s="29" t="s">
        <v>184</v>
      </c>
      <c r="AG78" s="29" t="s">
        <v>97</v>
      </c>
      <c r="AH78" s="29" t="s">
        <v>61</v>
      </c>
      <c r="AI78" s="29" t="s">
        <v>178</v>
      </c>
      <c r="AJ78" s="29" t="s">
        <v>189</v>
      </c>
      <c r="AK78" s="28"/>
      <c r="AL78" s="29" t="s">
        <v>71</v>
      </c>
      <c r="AM78" s="29" t="s">
        <v>351</v>
      </c>
      <c r="AN78" s="29" t="s">
        <v>357</v>
      </c>
      <c r="AO78" s="29" t="s">
        <v>173</v>
      </c>
      <c r="AP78" s="32" t="s">
        <v>264</v>
      </c>
      <c r="AQ78" s="12"/>
      <c r="AR78" s="49">
        <f t="shared" si="315"/>
        <v>2</v>
      </c>
      <c r="AS78" s="48">
        <f t="shared" si="321"/>
        <v>7</v>
      </c>
      <c r="AT78" s="48">
        <f t="shared" si="327"/>
        <v>5</v>
      </c>
      <c r="AU78" s="48">
        <f t="shared" si="333"/>
        <v>5</v>
      </c>
      <c r="AV78" s="48">
        <f t="shared" si="339"/>
        <v>2</v>
      </c>
      <c r="AW78" s="48">
        <f t="shared" si="345"/>
        <v>3</v>
      </c>
      <c r="AX78" s="48">
        <f t="shared" si="351"/>
        <v>5</v>
      </c>
      <c r="AY78" s="48">
        <f t="shared" ref="AY78:AY83" si="357">(IF(T78="","",(IF(MID(T78,2,1)="-",LEFT(T78,1),LEFT(T78,2)))+0))</f>
        <v>6</v>
      </c>
      <c r="AZ78" s="47"/>
      <c r="BA78" s="48">
        <f>(IF(V78="","",(IF(MID(V78,2,1)="-",LEFT(V78,1),LEFT(V78,2)))+0))</f>
        <v>1</v>
      </c>
      <c r="BB78" s="48">
        <f>(IF(W78="","",(IF(MID(W78,2,1)="-",LEFT(W78,1),LEFT(W78,2)))+0))</f>
        <v>0</v>
      </c>
      <c r="BC78" s="48">
        <f>(IF(X78="","",(IF(MID(X78,2,1)="-",LEFT(X78,1),LEFT(X78,2)))+0))</f>
        <v>1</v>
      </c>
      <c r="BD78" s="48">
        <f>(IF(Y78="","",(IF(MID(Y78,2,1)="-",LEFT(Y78,1),LEFT(Y78,2)))+0))</f>
        <v>0</v>
      </c>
      <c r="BE78" s="46">
        <f>(IF(Z78="","",(IF(MID(Z78,2,1)="-",LEFT(Z78,1),LEFT(Z78,2)))+0))</f>
        <v>3</v>
      </c>
      <c r="BP78" s="34"/>
      <c r="BQ78" s="49">
        <f t="shared" si="317"/>
        <v>1</v>
      </c>
      <c r="BR78" s="48">
        <f t="shared" si="323"/>
        <v>0</v>
      </c>
      <c r="BS78" s="48">
        <f t="shared" si="329"/>
        <v>1</v>
      </c>
      <c r="BT78" s="48">
        <f t="shared" si="335"/>
        <v>1</v>
      </c>
      <c r="BU78" s="48">
        <f t="shared" si="341"/>
        <v>3</v>
      </c>
      <c r="BV78" s="48">
        <f t="shared" si="347"/>
        <v>2</v>
      </c>
      <c r="BW78" s="48">
        <f t="shared" si="353"/>
        <v>1</v>
      </c>
      <c r="BX78" s="48">
        <f t="shared" ref="BX78:BX83" si="358">(IF(T78="","",IF(RIGHT(T78,2)="10",RIGHT(T78,2),RIGHT(T78,1))+0))</f>
        <v>0</v>
      </c>
      <c r="BY78" s="47"/>
      <c r="BZ78" s="48">
        <f>(IF(V78="","",IF(RIGHT(V78,2)="10",RIGHT(V78,2),RIGHT(V78,1))+0))</f>
        <v>0</v>
      </c>
      <c r="CA78" s="48">
        <f>(IF(W78="","",IF(RIGHT(W78,2)="10",RIGHT(W78,2),RIGHT(W78,1))+0))</f>
        <v>2</v>
      </c>
      <c r="CB78" s="48">
        <f>(IF(X78="","",IF(RIGHT(X78,2)="10",RIGHT(X78,2),RIGHT(X78,1))+0))</f>
        <v>1</v>
      </c>
      <c r="CC78" s="48">
        <f>(IF(Y78="","",IF(RIGHT(Y78,2)="10",RIGHT(Y78,2),RIGHT(Y78,1))+0))</f>
        <v>1</v>
      </c>
      <c r="CD78" s="46">
        <f>(IF(Z78="","",IF(RIGHT(Z78,2)="10",RIGHT(Z78,2),RIGHT(Z78,1))+0))</f>
        <v>2</v>
      </c>
      <c r="CO78" s="17"/>
      <c r="CP78" s="49" t="str">
        <f t="shared" si="319"/>
        <v>H</v>
      </c>
      <c r="CQ78" s="48" t="str">
        <f t="shared" si="325"/>
        <v>H</v>
      </c>
      <c r="CR78" s="48" t="str">
        <f t="shared" si="331"/>
        <v>H</v>
      </c>
      <c r="CS78" s="48" t="str">
        <f t="shared" si="337"/>
        <v>H</v>
      </c>
      <c r="CT78" s="48" t="str">
        <f t="shared" si="343"/>
        <v>A</v>
      </c>
      <c r="CU78" s="48" t="str">
        <f t="shared" si="349"/>
        <v>H</v>
      </c>
      <c r="CV78" s="48" t="str">
        <f t="shared" si="355"/>
        <v>H</v>
      </c>
      <c r="CW78" s="48" t="str">
        <f t="shared" ref="CW78:CW83" si="359">(IF(T78="","",IF(AY78&gt;BX78,"H",IF(AY78&lt;BX78,"A","D"))))</f>
        <v>H</v>
      </c>
      <c r="CX78" s="47"/>
      <c r="CY78" s="48" t="str">
        <f>(IF(V78="","",IF(BA78&gt;BZ78,"H",IF(BA78&lt;BZ78,"A","D"))))</f>
        <v>H</v>
      </c>
      <c r="CZ78" s="48" t="str">
        <f>(IF(W78="","",IF(BB78&gt;CA78,"H",IF(BB78&lt;CA78,"A","D"))))</f>
        <v>A</v>
      </c>
      <c r="DA78" s="48" t="str">
        <f>(IF(X78="","",IF(BC78&gt;CB78,"H",IF(BC78&lt;CB78,"A","D"))))</f>
        <v>D</v>
      </c>
      <c r="DB78" s="48" t="str">
        <f>(IF(Y78="","",IF(BD78&gt;CC78,"H",IF(BD78&lt;CC78,"A","D"))))</f>
        <v>A</v>
      </c>
      <c r="DC78" s="46" t="str">
        <f>(IF(Z78="","",IF(BE78&gt;CD78,"H",IF(BE78&lt;CD78,"A","D"))))</f>
        <v>H</v>
      </c>
      <c r="DN78" s="17"/>
      <c r="DO78" s="17" t="str">
        <f t="shared" si="281"/>
        <v>Ramsgate</v>
      </c>
      <c r="DP78" s="21">
        <f t="shared" si="282"/>
        <v>26</v>
      </c>
      <c r="DQ78" s="11">
        <f t="shared" si="283"/>
        <v>9</v>
      </c>
      <c r="DR78" s="11">
        <f t="shared" si="284"/>
        <v>1</v>
      </c>
      <c r="DS78" s="11">
        <f t="shared" si="285"/>
        <v>3</v>
      </c>
      <c r="DT78" s="11">
        <f>COUNTIF(CX$70:CX$83,"A")</f>
        <v>3</v>
      </c>
      <c r="DU78" s="11">
        <f>COUNTIF(CX$70:CX$83,"D")</f>
        <v>4</v>
      </c>
      <c r="DV78" s="11">
        <f>COUNTIF(CX$70:CX$83,"H")</f>
        <v>6</v>
      </c>
      <c r="DW78" s="21">
        <f t="shared" si="286"/>
        <v>12</v>
      </c>
      <c r="DX78" s="21">
        <f t="shared" si="287"/>
        <v>5</v>
      </c>
      <c r="DY78" s="21">
        <f t="shared" si="288"/>
        <v>9</v>
      </c>
      <c r="DZ78" s="20">
        <f>SUM($AR78:$BO78)+SUM(BY$70:BY$83)</f>
        <v>64</v>
      </c>
      <c r="EA78" s="20">
        <f>SUM($BQ78:$CN78)+SUM(AZ$70:AZ$83)</f>
        <v>47</v>
      </c>
      <c r="EB78" s="21">
        <f t="shared" si="289"/>
        <v>41</v>
      </c>
      <c r="EC78" s="20">
        <f t="shared" si="290"/>
        <v>17</v>
      </c>
      <c r="ED78" s="9"/>
      <c r="EE78" s="11">
        <f t="shared" si="291"/>
        <v>26</v>
      </c>
      <c r="EF78" s="11">
        <f t="shared" si="292"/>
        <v>12</v>
      </c>
      <c r="EG78" s="11">
        <f t="shared" si="293"/>
        <v>5</v>
      </c>
      <c r="EH78" s="11">
        <f t="shared" si="294"/>
        <v>9</v>
      </c>
      <c r="EI78" s="11">
        <f t="shared" si="295"/>
        <v>64</v>
      </c>
      <c r="EJ78" s="11">
        <f t="shared" si="296"/>
        <v>47</v>
      </c>
      <c r="EK78" s="11">
        <f t="shared" si="297"/>
        <v>41</v>
      </c>
      <c r="EL78" s="11">
        <f t="shared" si="298"/>
        <v>17</v>
      </c>
      <c r="EM78" s="17"/>
      <c r="EN78" s="8">
        <f t="shared" si="299"/>
        <v>0</v>
      </c>
      <c r="EO78" s="8">
        <f t="shared" si="300"/>
        <v>0</v>
      </c>
      <c r="EP78" s="8">
        <f t="shared" si="301"/>
        <v>0</v>
      </c>
      <c r="EQ78" s="8">
        <f t="shared" si="302"/>
        <v>0</v>
      </c>
      <c r="ER78" s="8">
        <f t="shared" si="303"/>
        <v>0</v>
      </c>
      <c r="ES78" s="8">
        <f t="shared" si="304"/>
        <v>0</v>
      </c>
      <c r="ET78" s="8">
        <f t="shared" si="305"/>
        <v>0</v>
      </c>
      <c r="EU78" s="8">
        <f t="shared" si="306"/>
        <v>0</v>
      </c>
      <c r="EW78" s="8" t="str">
        <f t="shared" si="307"/>
        <v/>
      </c>
      <c r="EX78" s="8" t="str">
        <f t="shared" si="308"/>
        <v/>
      </c>
      <c r="EY78" s="8" t="str">
        <f t="shared" si="309"/>
        <v/>
      </c>
      <c r="EZ78" s="8" t="str">
        <f t="shared" si="310"/>
        <v/>
      </c>
      <c r="FA78" s="8" t="str">
        <f t="shared" si="311"/>
        <v/>
      </c>
      <c r="FB78" s="8" t="str">
        <f t="shared" si="312"/>
        <v/>
      </c>
      <c r="FC78" s="8" t="str">
        <f t="shared" si="313"/>
        <v/>
      </c>
      <c r="FD78" s="8" t="str">
        <f t="shared" si="314"/>
        <v/>
      </c>
      <c r="FF78" s="91" t="s">
        <v>53</v>
      </c>
      <c r="FG78" s="61">
        <v>25</v>
      </c>
      <c r="FH78" s="60">
        <v>34</v>
      </c>
      <c r="FI78" s="60">
        <v>25</v>
      </c>
      <c r="FJ78" s="60">
        <v>33</v>
      </c>
      <c r="FK78" s="60">
        <v>60</v>
      </c>
      <c r="FL78" s="60">
        <v>33</v>
      </c>
      <c r="FM78" s="60">
        <v>17</v>
      </c>
      <c r="FN78" s="60">
        <v>21</v>
      </c>
      <c r="FO78" s="59"/>
      <c r="FP78" s="60">
        <v>21</v>
      </c>
      <c r="FQ78" s="60">
        <v>20</v>
      </c>
      <c r="FR78" s="60">
        <v>38</v>
      </c>
      <c r="FS78" s="60">
        <v>17</v>
      </c>
      <c r="FT78" s="58">
        <v>24</v>
      </c>
    </row>
    <row r="79" spans="1:185" s="17" customFormat="1" x14ac:dyDescent="0.2">
      <c r="A79" s="8">
        <v>10</v>
      </c>
      <c r="B79" s="8" t="s">
        <v>80</v>
      </c>
      <c r="C79" s="16">
        <v>26</v>
      </c>
      <c r="D79" s="16">
        <v>12</v>
      </c>
      <c r="E79" s="16">
        <v>2</v>
      </c>
      <c r="F79" s="16">
        <v>12</v>
      </c>
      <c r="G79" s="16">
        <v>53</v>
      </c>
      <c r="H79" s="16">
        <v>64</v>
      </c>
      <c r="I79" s="15">
        <v>38</v>
      </c>
      <c r="J79" s="16">
        <f t="shared" si="277"/>
        <v>-11</v>
      </c>
      <c r="L79" s="92" t="s">
        <v>394</v>
      </c>
      <c r="M79" s="33" t="s">
        <v>35</v>
      </c>
      <c r="N79" s="29" t="s">
        <v>79</v>
      </c>
      <c r="O79" s="29" t="s">
        <v>135</v>
      </c>
      <c r="P79" s="29" t="s">
        <v>13</v>
      </c>
      <c r="Q79" s="29" t="s">
        <v>75</v>
      </c>
      <c r="R79" s="29" t="s">
        <v>165</v>
      </c>
      <c r="S79" s="29" t="s">
        <v>21</v>
      </c>
      <c r="T79" s="29" t="s">
        <v>28</v>
      </c>
      <c r="U79" s="29" t="s">
        <v>55</v>
      </c>
      <c r="V79" s="28"/>
      <c r="W79" s="29" t="s">
        <v>160</v>
      </c>
      <c r="X79" s="29" t="s">
        <v>55</v>
      </c>
      <c r="Y79" s="29" t="s">
        <v>152</v>
      </c>
      <c r="Z79" s="32" t="s">
        <v>16</v>
      </c>
      <c r="AA79" s="13"/>
      <c r="AB79" s="92" t="s">
        <v>394</v>
      </c>
      <c r="AC79" s="33" t="s">
        <v>2</v>
      </c>
      <c r="AD79" s="29" t="s">
        <v>18</v>
      </c>
      <c r="AE79" s="29" t="s">
        <v>286</v>
      </c>
      <c r="AF79" s="29" t="s">
        <v>4</v>
      </c>
      <c r="AG79" s="29" t="s">
        <v>84</v>
      </c>
      <c r="AH79" s="29" t="s">
        <v>375</v>
      </c>
      <c r="AI79" s="29" t="s">
        <v>353</v>
      </c>
      <c r="AJ79" s="29" t="s">
        <v>352</v>
      </c>
      <c r="AK79" s="29" t="s">
        <v>300</v>
      </c>
      <c r="AL79" s="28"/>
      <c r="AM79" s="29" t="s">
        <v>321</v>
      </c>
      <c r="AN79" s="29" t="s">
        <v>279</v>
      </c>
      <c r="AO79" s="29" t="s">
        <v>261</v>
      </c>
      <c r="AP79" s="32" t="s">
        <v>311</v>
      </c>
      <c r="AQ79" s="12"/>
      <c r="AR79" s="49">
        <f t="shared" si="315"/>
        <v>1</v>
      </c>
      <c r="AS79" s="48">
        <f t="shared" si="321"/>
        <v>0</v>
      </c>
      <c r="AT79" s="48">
        <f t="shared" si="327"/>
        <v>1</v>
      </c>
      <c r="AU79" s="48">
        <f t="shared" si="333"/>
        <v>6</v>
      </c>
      <c r="AV79" s="48">
        <f t="shared" si="339"/>
        <v>3</v>
      </c>
      <c r="AW79" s="48">
        <f t="shared" si="345"/>
        <v>3</v>
      </c>
      <c r="AX79" s="48">
        <f t="shared" si="351"/>
        <v>2</v>
      </c>
      <c r="AY79" s="48">
        <f t="shared" si="357"/>
        <v>3</v>
      </c>
      <c r="AZ79" s="48">
        <f>(IF(U79="","",(IF(MID(U79,2,1)="-",LEFT(U79,1),LEFT(U79,2)))+0))</f>
        <v>1</v>
      </c>
      <c r="BA79" s="47"/>
      <c r="BB79" s="48">
        <f>(IF(W79="","",(IF(MID(W79,2,1)="-",LEFT(W79,1),LEFT(W79,2)))+0))</f>
        <v>5</v>
      </c>
      <c r="BC79" s="48">
        <f>(IF(X79="","",(IF(MID(X79,2,1)="-",LEFT(X79,1),LEFT(X79,2)))+0))</f>
        <v>1</v>
      </c>
      <c r="BD79" s="48">
        <f>(IF(Y79="","",(IF(MID(Y79,2,1)="-",LEFT(Y79,1),LEFT(Y79,2)))+0))</f>
        <v>4</v>
      </c>
      <c r="BE79" s="46">
        <f>(IF(Z79="","",(IF(MID(Z79,2,1)="-",LEFT(Z79,1),LEFT(Z79,2)))+0))</f>
        <v>2</v>
      </c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9"/>
      <c r="BQ79" s="49">
        <f t="shared" si="317"/>
        <v>2</v>
      </c>
      <c r="BR79" s="48">
        <f t="shared" si="323"/>
        <v>2</v>
      </c>
      <c r="BS79" s="48">
        <f t="shared" si="329"/>
        <v>3</v>
      </c>
      <c r="BT79" s="48">
        <f t="shared" si="335"/>
        <v>1</v>
      </c>
      <c r="BU79" s="48">
        <f t="shared" si="341"/>
        <v>3</v>
      </c>
      <c r="BV79" s="48">
        <f t="shared" si="347"/>
        <v>4</v>
      </c>
      <c r="BW79" s="48">
        <f t="shared" si="353"/>
        <v>2</v>
      </c>
      <c r="BX79" s="48">
        <f t="shared" si="358"/>
        <v>0</v>
      </c>
      <c r="BY79" s="48">
        <f>(IF(U79="","",IF(RIGHT(U79,2)="10",RIGHT(U79,2),RIGHT(U79,1))+0))</f>
        <v>1</v>
      </c>
      <c r="BZ79" s="47"/>
      <c r="CA79" s="48">
        <f>(IF(W79="","",IF(RIGHT(W79,2)="10",RIGHT(W79,2),RIGHT(W79,1))+0))</f>
        <v>1</v>
      </c>
      <c r="CB79" s="48">
        <f>(IF(X79="","",IF(RIGHT(X79,2)="10",RIGHT(X79,2),RIGHT(X79,1))+0))</f>
        <v>1</v>
      </c>
      <c r="CC79" s="48">
        <f>(IF(Y79="","",IF(RIGHT(Y79,2)="10",RIGHT(Y79,2),RIGHT(Y79,1))+0))</f>
        <v>0</v>
      </c>
      <c r="CD79" s="46">
        <f>(IF(Z79="","",IF(RIGHT(Z79,2)="10",RIGHT(Z79,2),RIGHT(Z79,1))+0))</f>
        <v>1</v>
      </c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49" t="str">
        <f t="shared" si="319"/>
        <v>A</v>
      </c>
      <c r="CQ79" s="48" t="str">
        <f t="shared" si="325"/>
        <v>A</v>
      </c>
      <c r="CR79" s="48" t="str">
        <f t="shared" si="331"/>
        <v>A</v>
      </c>
      <c r="CS79" s="48" t="str">
        <f t="shared" si="337"/>
        <v>H</v>
      </c>
      <c r="CT79" s="48" t="str">
        <f t="shared" si="343"/>
        <v>D</v>
      </c>
      <c r="CU79" s="48" t="str">
        <f t="shared" si="349"/>
        <v>A</v>
      </c>
      <c r="CV79" s="48" t="str">
        <f t="shared" si="355"/>
        <v>D</v>
      </c>
      <c r="CW79" s="48" t="str">
        <f t="shared" si="359"/>
        <v>H</v>
      </c>
      <c r="CX79" s="48" t="str">
        <f>(IF(U79="","",IF(AZ79&gt;BY79,"H",IF(AZ79&lt;BY79,"A","D"))))</f>
        <v>D</v>
      </c>
      <c r="CY79" s="47"/>
      <c r="CZ79" s="48" t="str">
        <f>(IF(W79="","",IF(BB79&gt;CA79,"H",IF(BB79&lt;CA79,"A","D"))))</f>
        <v>H</v>
      </c>
      <c r="DA79" s="48" t="str">
        <f>(IF(X79="","",IF(BC79&gt;CB79,"H",IF(BC79&lt;CB79,"A","D"))))</f>
        <v>D</v>
      </c>
      <c r="DB79" s="48" t="str">
        <f>(IF(Y79="","",IF(BD79&gt;CC79,"H",IF(BD79&lt;CC79,"A","D"))))</f>
        <v>H</v>
      </c>
      <c r="DC79" s="46" t="str">
        <f>(IF(Z79="","",IF(BE79&gt;CD79,"H",IF(BE79&lt;CD79,"A","D"))))</f>
        <v>H</v>
      </c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17" t="str">
        <f t="shared" si="281"/>
        <v>Sittingbourne</v>
      </c>
      <c r="DP79" s="21">
        <f t="shared" si="282"/>
        <v>26</v>
      </c>
      <c r="DQ79" s="11">
        <f t="shared" si="283"/>
        <v>5</v>
      </c>
      <c r="DR79" s="11">
        <f t="shared" si="284"/>
        <v>4</v>
      </c>
      <c r="DS79" s="11">
        <f t="shared" si="285"/>
        <v>4</v>
      </c>
      <c r="DT79" s="11">
        <f>COUNTIF(CY$70:CY$83,"A")</f>
        <v>4</v>
      </c>
      <c r="DU79" s="11">
        <f>COUNTIF(CY$70:CY$83,"D")</f>
        <v>1</v>
      </c>
      <c r="DV79" s="11">
        <f>COUNTIF(CY$70:CY$83,"H")</f>
        <v>8</v>
      </c>
      <c r="DW79" s="21">
        <f t="shared" si="286"/>
        <v>9</v>
      </c>
      <c r="DX79" s="21">
        <f t="shared" si="287"/>
        <v>5</v>
      </c>
      <c r="DY79" s="21">
        <f t="shared" si="288"/>
        <v>12</v>
      </c>
      <c r="DZ79" s="20">
        <f>SUM($AR79:$BO79)+SUM(BZ$70:BZ$83)</f>
        <v>51</v>
      </c>
      <c r="EA79" s="20">
        <f>SUM($BQ79:$CN79)+SUM(BA$70:BA$83)</f>
        <v>52</v>
      </c>
      <c r="EB79" s="21">
        <f t="shared" si="289"/>
        <v>32</v>
      </c>
      <c r="EC79" s="20">
        <f t="shared" si="290"/>
        <v>-1</v>
      </c>
      <c r="ED79" s="9"/>
      <c r="EE79" s="11">
        <f t="shared" si="291"/>
        <v>26</v>
      </c>
      <c r="EF79" s="11">
        <f t="shared" si="292"/>
        <v>9</v>
      </c>
      <c r="EG79" s="11">
        <f t="shared" si="293"/>
        <v>5</v>
      </c>
      <c r="EH79" s="11">
        <f t="shared" si="294"/>
        <v>12</v>
      </c>
      <c r="EI79" s="11">
        <f t="shared" si="295"/>
        <v>51</v>
      </c>
      <c r="EJ79" s="11">
        <f t="shared" si="296"/>
        <v>52</v>
      </c>
      <c r="EK79" s="11">
        <f t="shared" si="297"/>
        <v>32</v>
      </c>
      <c r="EL79" s="11">
        <f t="shared" si="298"/>
        <v>-1</v>
      </c>
      <c r="EM79" s="8"/>
      <c r="EN79" s="8">
        <f t="shared" si="299"/>
        <v>0</v>
      </c>
      <c r="EO79" s="8">
        <f t="shared" si="300"/>
        <v>0</v>
      </c>
      <c r="EP79" s="8">
        <f t="shared" si="301"/>
        <v>0</v>
      </c>
      <c r="EQ79" s="8">
        <f t="shared" si="302"/>
        <v>0</v>
      </c>
      <c r="ER79" s="8">
        <f t="shared" si="303"/>
        <v>0</v>
      </c>
      <c r="ES79" s="8">
        <f t="shared" si="304"/>
        <v>0</v>
      </c>
      <c r="ET79" s="8">
        <f t="shared" si="305"/>
        <v>0</v>
      </c>
      <c r="EU79" s="8">
        <f t="shared" si="306"/>
        <v>0</v>
      </c>
      <c r="EW79" s="8" t="str">
        <f t="shared" si="307"/>
        <v/>
      </c>
      <c r="EX79" s="8" t="str">
        <f t="shared" si="308"/>
        <v/>
      </c>
      <c r="EY79" s="8" t="str">
        <f t="shared" si="309"/>
        <v/>
      </c>
      <c r="EZ79" s="8" t="str">
        <f t="shared" si="310"/>
        <v/>
      </c>
      <c r="FA79" s="8" t="str">
        <f t="shared" si="311"/>
        <v/>
      </c>
      <c r="FB79" s="8" t="str">
        <f t="shared" si="312"/>
        <v/>
      </c>
      <c r="FC79" s="8" t="str">
        <f t="shared" si="313"/>
        <v/>
      </c>
      <c r="FD79" s="8" t="str">
        <f t="shared" si="314"/>
        <v/>
      </c>
      <c r="FF79" s="91" t="s">
        <v>394</v>
      </c>
      <c r="FG79" s="61">
        <v>35</v>
      </c>
      <c r="FH79" s="60">
        <v>57</v>
      </c>
      <c r="FI79" s="60">
        <v>42</v>
      </c>
      <c r="FJ79" s="60">
        <v>20</v>
      </c>
      <c r="FK79" s="60">
        <v>29</v>
      </c>
      <c r="FL79" s="60">
        <v>34</v>
      </c>
      <c r="FM79" s="60">
        <v>25</v>
      </c>
      <c r="FN79" s="60">
        <v>20</v>
      </c>
      <c r="FO79" s="60">
        <v>16</v>
      </c>
      <c r="FP79" s="59"/>
      <c r="FQ79" s="60">
        <v>10</v>
      </c>
      <c r="FR79" s="60">
        <v>24</v>
      </c>
      <c r="FS79" s="60">
        <v>15</v>
      </c>
      <c r="FT79" s="58">
        <v>18</v>
      </c>
      <c r="FU79" s="8"/>
      <c r="FV79" s="8"/>
      <c r="FW79" s="8"/>
      <c r="FX79" s="8"/>
      <c r="FY79" s="8"/>
      <c r="FZ79" s="8"/>
      <c r="GA79" s="8"/>
      <c r="GB79" s="8"/>
      <c r="GC79" s="8"/>
    </row>
    <row r="80" spans="1:185" s="8" customFormat="1" x14ac:dyDescent="0.2">
      <c r="A80" s="8">
        <v>11</v>
      </c>
      <c r="B80" s="8" t="s">
        <v>394</v>
      </c>
      <c r="C80" s="16">
        <v>26</v>
      </c>
      <c r="D80" s="16">
        <v>9</v>
      </c>
      <c r="E80" s="16">
        <v>5</v>
      </c>
      <c r="F80" s="16">
        <v>12</v>
      </c>
      <c r="G80" s="16">
        <v>51</v>
      </c>
      <c r="H80" s="16">
        <v>52</v>
      </c>
      <c r="I80" s="15">
        <v>32</v>
      </c>
      <c r="J80" s="16">
        <f t="shared" si="277"/>
        <v>-1</v>
      </c>
      <c r="L80" s="92" t="s">
        <v>73</v>
      </c>
      <c r="M80" s="33" t="s">
        <v>99</v>
      </c>
      <c r="N80" s="29" t="s">
        <v>83</v>
      </c>
      <c r="O80" s="29" t="s">
        <v>87</v>
      </c>
      <c r="P80" s="29" t="s">
        <v>62</v>
      </c>
      <c r="Q80" s="29" t="s">
        <v>87</v>
      </c>
      <c r="R80" s="29" t="s">
        <v>21</v>
      </c>
      <c r="S80" s="29" t="s">
        <v>87</v>
      </c>
      <c r="T80" s="29" t="s">
        <v>21</v>
      </c>
      <c r="U80" s="29" t="s">
        <v>83</v>
      </c>
      <c r="V80" s="29" t="s">
        <v>87</v>
      </c>
      <c r="W80" s="28"/>
      <c r="X80" s="29" t="s">
        <v>21</v>
      </c>
      <c r="Y80" s="29" t="s">
        <v>16</v>
      </c>
      <c r="Z80" s="32" t="s">
        <v>75</v>
      </c>
      <c r="AA80" s="13"/>
      <c r="AB80" s="92" t="s">
        <v>73</v>
      </c>
      <c r="AC80" s="33" t="s">
        <v>311</v>
      </c>
      <c r="AD80" s="29" t="s">
        <v>350</v>
      </c>
      <c r="AE80" s="29" t="s">
        <v>300</v>
      </c>
      <c r="AF80" s="29" t="s">
        <v>234</v>
      </c>
      <c r="AG80" s="29" t="s">
        <v>267</v>
      </c>
      <c r="AH80" s="29" t="s">
        <v>27</v>
      </c>
      <c r="AI80" s="29" t="s">
        <v>11</v>
      </c>
      <c r="AJ80" s="29" t="s">
        <v>74</v>
      </c>
      <c r="AK80" s="29" t="s">
        <v>251</v>
      </c>
      <c r="AL80" s="29" t="s">
        <v>221</v>
      </c>
      <c r="AM80" s="28"/>
      <c r="AN80" s="29" t="s">
        <v>241</v>
      </c>
      <c r="AO80" s="29" t="s">
        <v>25</v>
      </c>
      <c r="AP80" s="32" t="s">
        <v>131</v>
      </c>
      <c r="AQ80" s="12"/>
      <c r="AR80" s="49">
        <f t="shared" si="315"/>
        <v>1</v>
      </c>
      <c r="AS80" s="48">
        <f t="shared" si="321"/>
        <v>2</v>
      </c>
      <c r="AT80" s="48">
        <f t="shared" si="327"/>
        <v>1</v>
      </c>
      <c r="AU80" s="48">
        <f t="shared" si="333"/>
        <v>4</v>
      </c>
      <c r="AV80" s="48">
        <f t="shared" si="339"/>
        <v>1</v>
      </c>
      <c r="AW80" s="48">
        <f t="shared" si="345"/>
        <v>2</v>
      </c>
      <c r="AX80" s="48">
        <f t="shared" si="351"/>
        <v>1</v>
      </c>
      <c r="AY80" s="48">
        <f t="shared" si="357"/>
        <v>2</v>
      </c>
      <c r="AZ80" s="48">
        <f>(IF(U80="","",(IF(MID(U80,2,1)="-",LEFT(U80,1),LEFT(U80,2)))+0))</f>
        <v>2</v>
      </c>
      <c r="BA80" s="48">
        <f>(IF(V80="","",(IF(MID(V80,2,1)="-",LEFT(V80,1),LEFT(V80,2)))+0))</f>
        <v>1</v>
      </c>
      <c r="BB80" s="47"/>
      <c r="BC80" s="48">
        <f>(IF(X80="","",(IF(MID(X80,2,1)="-",LEFT(X80,1),LEFT(X80,2)))+0))</f>
        <v>2</v>
      </c>
      <c r="BD80" s="48">
        <f>(IF(Y80="","",(IF(MID(Y80,2,1)="-",LEFT(Y80,1),LEFT(Y80,2)))+0))</f>
        <v>2</v>
      </c>
      <c r="BE80" s="46">
        <f>(IF(Z80="","",(IF(MID(Z80,2,1)="-",LEFT(Z80,1),LEFT(Z80,2)))+0))</f>
        <v>3</v>
      </c>
      <c r="BP80" s="9"/>
      <c r="BQ80" s="49">
        <f t="shared" si="317"/>
        <v>5</v>
      </c>
      <c r="BR80" s="48">
        <f t="shared" si="323"/>
        <v>3</v>
      </c>
      <c r="BS80" s="48">
        <f t="shared" si="329"/>
        <v>4</v>
      </c>
      <c r="BT80" s="48">
        <f t="shared" si="335"/>
        <v>1</v>
      </c>
      <c r="BU80" s="48">
        <f t="shared" si="341"/>
        <v>4</v>
      </c>
      <c r="BV80" s="48">
        <f t="shared" si="347"/>
        <v>2</v>
      </c>
      <c r="BW80" s="48">
        <f t="shared" si="353"/>
        <v>4</v>
      </c>
      <c r="BX80" s="48">
        <f t="shared" si="358"/>
        <v>2</v>
      </c>
      <c r="BY80" s="48">
        <f>(IF(U80="","",IF(RIGHT(U80,2)="10",RIGHT(U80,2),RIGHT(U80,1))+0))</f>
        <v>3</v>
      </c>
      <c r="BZ80" s="48">
        <f>(IF(V80="","",IF(RIGHT(V80,2)="10",RIGHT(V80,2),RIGHT(V80,1))+0))</f>
        <v>4</v>
      </c>
      <c r="CA80" s="47"/>
      <c r="CB80" s="48">
        <f>(IF(X80="","",IF(RIGHT(X80,2)="10",RIGHT(X80,2),RIGHT(X80,1))+0))</f>
        <v>2</v>
      </c>
      <c r="CC80" s="48">
        <f>(IF(Y80="","",IF(RIGHT(Y80,2)="10",RIGHT(Y80,2),RIGHT(Y80,1))+0))</f>
        <v>1</v>
      </c>
      <c r="CD80" s="46">
        <f>(IF(Z80="","",IF(RIGHT(Z80,2)="10",RIGHT(Z80,2),RIGHT(Z80,1))+0))</f>
        <v>3</v>
      </c>
      <c r="CP80" s="49" t="str">
        <f t="shared" si="319"/>
        <v>A</v>
      </c>
      <c r="CQ80" s="48" t="str">
        <f t="shared" si="325"/>
        <v>A</v>
      </c>
      <c r="CR80" s="48" t="str">
        <f t="shared" si="331"/>
        <v>A</v>
      </c>
      <c r="CS80" s="48" t="str">
        <f t="shared" si="337"/>
        <v>H</v>
      </c>
      <c r="CT80" s="48" t="str">
        <f t="shared" si="343"/>
        <v>A</v>
      </c>
      <c r="CU80" s="48" t="str">
        <f t="shared" si="349"/>
        <v>D</v>
      </c>
      <c r="CV80" s="48" t="str">
        <f t="shared" si="355"/>
        <v>A</v>
      </c>
      <c r="CW80" s="48" t="str">
        <f t="shared" si="359"/>
        <v>D</v>
      </c>
      <c r="CX80" s="48" t="str">
        <f>(IF(U80="","",IF(AZ80&gt;BY80,"H",IF(AZ80&lt;BY80,"A","D"))))</f>
        <v>A</v>
      </c>
      <c r="CY80" s="48" t="str">
        <f>(IF(V80="","",IF(BA80&gt;BZ80,"H",IF(BA80&lt;BZ80,"A","D"))))</f>
        <v>A</v>
      </c>
      <c r="CZ80" s="47"/>
      <c r="DA80" s="48" t="str">
        <f>(IF(X80="","",IF(BC80&gt;CB80,"H",IF(BC80&lt;CB80,"A","D"))))</f>
        <v>D</v>
      </c>
      <c r="DB80" s="48" t="str">
        <f>(IF(Y80="","",IF(BD80&gt;CC80,"H",IF(BD80&lt;CC80,"A","D"))))</f>
        <v>H</v>
      </c>
      <c r="DC80" s="46" t="str">
        <f>(IF(Z80="","",IF(BE80&gt;CD80,"H",IF(BE80&lt;CD80,"A","D"))))</f>
        <v>D</v>
      </c>
      <c r="DO80" s="17" t="str">
        <f t="shared" si="281"/>
        <v>Three Bridges</v>
      </c>
      <c r="DP80" s="21">
        <f t="shared" si="282"/>
        <v>26</v>
      </c>
      <c r="DQ80" s="11">
        <f t="shared" si="283"/>
        <v>2</v>
      </c>
      <c r="DR80" s="11">
        <f t="shared" si="284"/>
        <v>4</v>
      </c>
      <c r="DS80" s="11">
        <f t="shared" si="285"/>
        <v>7</v>
      </c>
      <c r="DT80" s="11">
        <f>COUNTIF(CZ$70:CZ$83,"A")</f>
        <v>4</v>
      </c>
      <c r="DU80" s="11">
        <f>COUNTIF(CZ$70:CZ$83,"D")</f>
        <v>2</v>
      </c>
      <c r="DV80" s="11">
        <f>COUNTIF(CZ$70:CZ$83,"H")</f>
        <v>7</v>
      </c>
      <c r="DW80" s="21">
        <f t="shared" si="286"/>
        <v>6</v>
      </c>
      <c r="DX80" s="21">
        <f t="shared" si="287"/>
        <v>6</v>
      </c>
      <c r="DY80" s="21">
        <f t="shared" si="288"/>
        <v>14</v>
      </c>
      <c r="DZ80" s="20">
        <f>SUM($AR80:$BO80)+SUM(CA$70:CA$83)</f>
        <v>44</v>
      </c>
      <c r="EA80" s="20">
        <f>SUM($BQ80:$CN80)+SUM(BB$70:BB$83)</f>
        <v>73</v>
      </c>
      <c r="EB80" s="21">
        <f t="shared" si="289"/>
        <v>24</v>
      </c>
      <c r="EC80" s="20">
        <f t="shared" si="290"/>
        <v>-29</v>
      </c>
      <c r="ED80" s="9"/>
      <c r="EE80" s="11">
        <f t="shared" si="291"/>
        <v>26</v>
      </c>
      <c r="EF80" s="11">
        <f t="shared" si="292"/>
        <v>6</v>
      </c>
      <c r="EG80" s="11">
        <f t="shared" si="293"/>
        <v>6</v>
      </c>
      <c r="EH80" s="11">
        <f t="shared" si="294"/>
        <v>14</v>
      </c>
      <c r="EI80" s="11">
        <f t="shared" si="295"/>
        <v>44</v>
      </c>
      <c r="EJ80" s="11">
        <f t="shared" si="296"/>
        <v>73</v>
      </c>
      <c r="EK80" s="11">
        <f t="shared" si="297"/>
        <v>24</v>
      </c>
      <c r="EL80" s="11">
        <f t="shared" si="298"/>
        <v>-29</v>
      </c>
      <c r="EN80" s="8">
        <f t="shared" si="299"/>
        <v>0</v>
      </c>
      <c r="EO80" s="8">
        <f t="shared" si="300"/>
        <v>0</v>
      </c>
      <c r="EP80" s="8">
        <f t="shared" si="301"/>
        <v>0</v>
      </c>
      <c r="EQ80" s="8">
        <f t="shared" si="302"/>
        <v>0</v>
      </c>
      <c r="ER80" s="8">
        <f t="shared" si="303"/>
        <v>0</v>
      </c>
      <c r="ES80" s="8">
        <f t="shared" si="304"/>
        <v>0</v>
      </c>
      <c r="ET80" s="8">
        <f t="shared" si="305"/>
        <v>0</v>
      </c>
      <c r="EU80" s="8">
        <f t="shared" si="306"/>
        <v>0</v>
      </c>
      <c r="EW80" s="8" t="str">
        <f t="shared" si="307"/>
        <v/>
      </c>
      <c r="EX80" s="8" t="str">
        <f t="shared" si="308"/>
        <v/>
      </c>
      <c r="EY80" s="8" t="str">
        <f t="shared" si="309"/>
        <v/>
      </c>
      <c r="EZ80" s="8" t="str">
        <f t="shared" si="310"/>
        <v/>
      </c>
      <c r="FA80" s="8" t="str">
        <f t="shared" si="311"/>
        <v/>
      </c>
      <c r="FB80" s="8" t="str">
        <f t="shared" si="312"/>
        <v/>
      </c>
      <c r="FC80" s="8" t="str">
        <f t="shared" si="313"/>
        <v/>
      </c>
      <c r="FD80" s="8" t="str">
        <f t="shared" si="314"/>
        <v/>
      </c>
      <c r="FF80" s="91" t="s">
        <v>73</v>
      </c>
      <c r="FG80" s="61">
        <v>28</v>
      </c>
      <c r="FH80" s="60">
        <v>27</v>
      </c>
      <c r="FI80" s="60">
        <v>35</v>
      </c>
      <c r="FJ80" s="60">
        <v>29</v>
      </c>
      <c r="FK80" s="60">
        <v>16</v>
      </c>
      <c r="FL80" s="60">
        <v>26</v>
      </c>
      <c r="FM80" s="60">
        <v>34</v>
      </c>
      <c r="FN80" s="60">
        <v>27</v>
      </c>
      <c r="FO80" s="60">
        <v>16</v>
      </c>
      <c r="FP80" s="60">
        <v>16</v>
      </c>
      <c r="FQ80" s="59"/>
      <c r="FR80" s="60">
        <v>23</v>
      </c>
      <c r="FS80" s="60">
        <v>28</v>
      </c>
      <c r="FT80" s="58">
        <v>17</v>
      </c>
    </row>
    <row r="81" spans="1:185" s="8" customFormat="1" x14ac:dyDescent="0.2">
      <c r="A81" s="8">
        <v>12</v>
      </c>
      <c r="B81" s="8" t="s">
        <v>76</v>
      </c>
      <c r="C81" s="16">
        <v>26</v>
      </c>
      <c r="D81" s="16">
        <v>7</v>
      </c>
      <c r="E81" s="16">
        <v>4</v>
      </c>
      <c r="F81" s="16">
        <v>15</v>
      </c>
      <c r="G81" s="16">
        <v>46</v>
      </c>
      <c r="H81" s="16">
        <v>65</v>
      </c>
      <c r="I81" s="15">
        <v>25</v>
      </c>
      <c r="J81" s="16">
        <f t="shared" si="277"/>
        <v>-19</v>
      </c>
      <c r="L81" s="92" t="s">
        <v>393</v>
      </c>
      <c r="M81" s="33" t="s">
        <v>98</v>
      </c>
      <c r="N81" s="29" t="s">
        <v>102</v>
      </c>
      <c r="O81" s="29" t="s">
        <v>55</v>
      </c>
      <c r="P81" s="29" t="s">
        <v>55</v>
      </c>
      <c r="Q81" s="29" t="s">
        <v>28</v>
      </c>
      <c r="R81" s="29" t="s">
        <v>161</v>
      </c>
      <c r="S81" s="29" t="s">
        <v>13</v>
      </c>
      <c r="T81" s="29" t="s">
        <v>83</v>
      </c>
      <c r="U81" s="29" t="s">
        <v>16</v>
      </c>
      <c r="V81" s="29" t="s">
        <v>35</v>
      </c>
      <c r="W81" s="29" t="s">
        <v>21</v>
      </c>
      <c r="X81" s="28"/>
      <c r="Y81" s="29" t="s">
        <v>28</v>
      </c>
      <c r="Z81" s="32" t="s">
        <v>35</v>
      </c>
      <c r="AA81" s="13"/>
      <c r="AB81" s="92" t="s">
        <v>393</v>
      </c>
      <c r="AC81" s="33" t="s">
        <v>189</v>
      </c>
      <c r="AD81" s="29" t="s">
        <v>172</v>
      </c>
      <c r="AE81" s="29" t="s">
        <v>184</v>
      </c>
      <c r="AF81" s="29" t="s">
        <v>355</v>
      </c>
      <c r="AG81" s="29" t="s">
        <v>194</v>
      </c>
      <c r="AH81" s="29" t="s">
        <v>15</v>
      </c>
      <c r="AI81" s="29" t="s">
        <v>169</v>
      </c>
      <c r="AJ81" s="29" t="s">
        <v>24</v>
      </c>
      <c r="AK81" s="29" t="s">
        <v>299</v>
      </c>
      <c r="AL81" s="29" t="s">
        <v>351</v>
      </c>
      <c r="AM81" s="29" t="s">
        <v>352</v>
      </c>
      <c r="AN81" s="28"/>
      <c r="AO81" s="29" t="s">
        <v>170</v>
      </c>
      <c r="AP81" s="32" t="s">
        <v>269</v>
      </c>
      <c r="AQ81" s="12"/>
      <c r="AR81" s="49">
        <f t="shared" si="315"/>
        <v>1</v>
      </c>
      <c r="AS81" s="48">
        <f t="shared" si="321"/>
        <v>2</v>
      </c>
      <c r="AT81" s="48">
        <f t="shared" si="327"/>
        <v>1</v>
      </c>
      <c r="AU81" s="48">
        <f t="shared" si="333"/>
        <v>1</v>
      </c>
      <c r="AV81" s="48">
        <f t="shared" si="339"/>
        <v>3</v>
      </c>
      <c r="AW81" s="48">
        <f t="shared" si="345"/>
        <v>0</v>
      </c>
      <c r="AX81" s="48">
        <f t="shared" si="351"/>
        <v>6</v>
      </c>
      <c r="AY81" s="48">
        <f t="shared" si="357"/>
        <v>2</v>
      </c>
      <c r="AZ81" s="48">
        <f>(IF(U81="","",(IF(MID(U81,2,1)="-",LEFT(U81,1),LEFT(U81,2)))+0))</f>
        <v>2</v>
      </c>
      <c r="BA81" s="48">
        <f>(IF(V81="","",(IF(MID(V81,2,1)="-",LEFT(V81,1),LEFT(V81,2)))+0))</f>
        <v>1</v>
      </c>
      <c r="BB81" s="48">
        <f>(IF(W81="","",(IF(MID(W81,2,1)="-",LEFT(W81,1),LEFT(W81,2)))+0))</f>
        <v>2</v>
      </c>
      <c r="BC81" s="47"/>
      <c r="BD81" s="48">
        <f>(IF(Y81="","",(IF(MID(Y81,2,1)="-",LEFT(Y81,1),LEFT(Y81,2)))+0))</f>
        <v>3</v>
      </c>
      <c r="BE81" s="46">
        <f>(IF(Z81="","",(IF(MID(Z81,2,1)="-",LEFT(Z81,1),LEFT(Z81,2)))+0))</f>
        <v>1</v>
      </c>
      <c r="BP81" s="9"/>
      <c r="BQ81" s="49">
        <f t="shared" si="317"/>
        <v>0</v>
      </c>
      <c r="BR81" s="48">
        <f t="shared" si="323"/>
        <v>0</v>
      </c>
      <c r="BS81" s="48">
        <f t="shared" si="329"/>
        <v>1</v>
      </c>
      <c r="BT81" s="48">
        <f t="shared" si="335"/>
        <v>1</v>
      </c>
      <c r="BU81" s="48">
        <f t="shared" si="341"/>
        <v>0</v>
      </c>
      <c r="BV81" s="48">
        <f t="shared" si="347"/>
        <v>0</v>
      </c>
      <c r="BW81" s="48">
        <f t="shared" si="353"/>
        <v>1</v>
      </c>
      <c r="BX81" s="48">
        <f t="shared" si="358"/>
        <v>3</v>
      </c>
      <c r="BY81" s="48">
        <f>(IF(U81="","",IF(RIGHT(U81,2)="10",RIGHT(U81,2),RIGHT(U81,1))+0))</f>
        <v>1</v>
      </c>
      <c r="BZ81" s="48">
        <f>(IF(V81="","",IF(RIGHT(V81,2)="10",RIGHT(V81,2),RIGHT(V81,1))+0))</f>
        <v>2</v>
      </c>
      <c r="CA81" s="48">
        <f>(IF(W81="","",IF(RIGHT(W81,2)="10",RIGHT(W81,2),RIGHT(W81,1))+0))</f>
        <v>2</v>
      </c>
      <c r="CB81" s="47"/>
      <c r="CC81" s="48">
        <f>(IF(Y81="","",IF(RIGHT(Y81,2)="10",RIGHT(Y81,2),RIGHT(Y81,1))+0))</f>
        <v>0</v>
      </c>
      <c r="CD81" s="46">
        <f>(IF(Z81="","",IF(RIGHT(Z81,2)="10",RIGHT(Z81,2),RIGHT(Z81,1))+0))</f>
        <v>2</v>
      </c>
      <c r="CP81" s="49" t="str">
        <f t="shared" si="319"/>
        <v>H</v>
      </c>
      <c r="CQ81" s="48" t="str">
        <f t="shared" si="325"/>
        <v>H</v>
      </c>
      <c r="CR81" s="48" t="str">
        <f t="shared" si="331"/>
        <v>D</v>
      </c>
      <c r="CS81" s="48" t="str">
        <f t="shared" si="337"/>
        <v>D</v>
      </c>
      <c r="CT81" s="48" t="str">
        <f t="shared" si="343"/>
        <v>H</v>
      </c>
      <c r="CU81" s="48" t="str">
        <f t="shared" si="349"/>
        <v>D</v>
      </c>
      <c r="CV81" s="48" t="str">
        <f t="shared" si="355"/>
        <v>H</v>
      </c>
      <c r="CW81" s="48" t="str">
        <f t="shared" si="359"/>
        <v>A</v>
      </c>
      <c r="CX81" s="48" t="str">
        <f>(IF(U81="","",IF(AZ81&gt;BY81,"H",IF(AZ81&lt;BY81,"A","D"))))</f>
        <v>H</v>
      </c>
      <c r="CY81" s="48" t="str">
        <f>(IF(V81="","",IF(BA81&gt;BZ81,"H",IF(BA81&lt;BZ81,"A","D"))))</f>
        <v>A</v>
      </c>
      <c r="CZ81" s="48" t="str">
        <f>(IF(W81="","",IF(BB81&gt;CA81,"H",IF(BB81&lt;CA81,"A","D"))))</f>
        <v>D</v>
      </c>
      <c r="DA81" s="47"/>
      <c r="DB81" s="48" t="str">
        <f>(IF(Y81="","",IF(BD81&gt;CC81,"H",IF(BD81&lt;CC81,"A","D"))))</f>
        <v>H</v>
      </c>
      <c r="DC81" s="46" t="str">
        <f>(IF(Z81="","",IF(BE81&gt;CD81,"H",IF(BE81&lt;CD81,"A","D"))))</f>
        <v>A</v>
      </c>
      <c r="DO81" s="17" t="str">
        <f t="shared" si="281"/>
        <v>Whitstable Town</v>
      </c>
      <c r="DP81" s="21">
        <f t="shared" si="282"/>
        <v>26</v>
      </c>
      <c r="DQ81" s="11">
        <f t="shared" si="283"/>
        <v>6</v>
      </c>
      <c r="DR81" s="11">
        <f t="shared" si="284"/>
        <v>4</v>
      </c>
      <c r="DS81" s="11">
        <f t="shared" si="285"/>
        <v>3</v>
      </c>
      <c r="DT81" s="11">
        <f>COUNTIF(DA$70:DA$83,"A")</f>
        <v>4</v>
      </c>
      <c r="DU81" s="11">
        <f>COUNTIF(DA$70:DA$83,"D")</f>
        <v>5</v>
      </c>
      <c r="DV81" s="11">
        <f>COUNTIF(DA$70:DA$83,"H")</f>
        <v>4</v>
      </c>
      <c r="DW81" s="21">
        <f t="shared" si="286"/>
        <v>10</v>
      </c>
      <c r="DX81" s="21">
        <f t="shared" si="287"/>
        <v>9</v>
      </c>
      <c r="DY81" s="21">
        <f t="shared" si="288"/>
        <v>7</v>
      </c>
      <c r="DZ81" s="20">
        <f>SUM($AR81:$BO81)+SUM(CB$70:CB$83)</f>
        <v>42</v>
      </c>
      <c r="EA81" s="20">
        <f>SUM($BQ81:$CN81)+SUM(BC$70:BC$83)</f>
        <v>35</v>
      </c>
      <c r="EB81" s="21">
        <f t="shared" si="289"/>
        <v>39</v>
      </c>
      <c r="EC81" s="20">
        <f t="shared" si="290"/>
        <v>7</v>
      </c>
      <c r="ED81" s="9"/>
      <c r="EE81" s="11">
        <f t="shared" si="291"/>
        <v>26</v>
      </c>
      <c r="EF81" s="11">
        <f t="shared" si="292"/>
        <v>10</v>
      </c>
      <c r="EG81" s="11">
        <f t="shared" si="293"/>
        <v>9</v>
      </c>
      <c r="EH81" s="11">
        <f t="shared" si="294"/>
        <v>7</v>
      </c>
      <c r="EI81" s="11">
        <f t="shared" si="295"/>
        <v>42</v>
      </c>
      <c r="EJ81" s="11">
        <f t="shared" si="296"/>
        <v>35</v>
      </c>
      <c r="EK81" s="11">
        <f t="shared" si="297"/>
        <v>39</v>
      </c>
      <c r="EL81" s="11">
        <f t="shared" si="298"/>
        <v>7</v>
      </c>
      <c r="EN81" s="8">
        <f t="shared" si="299"/>
        <v>0</v>
      </c>
      <c r="EO81" s="8">
        <f t="shared" si="300"/>
        <v>0</v>
      </c>
      <c r="EP81" s="8">
        <f t="shared" si="301"/>
        <v>0</v>
      </c>
      <c r="EQ81" s="8">
        <f t="shared" si="302"/>
        <v>0</v>
      </c>
      <c r="ER81" s="8">
        <f t="shared" si="303"/>
        <v>0</v>
      </c>
      <c r="ES81" s="8">
        <f t="shared" si="304"/>
        <v>0</v>
      </c>
      <c r="ET81" s="8">
        <f t="shared" si="305"/>
        <v>0</v>
      </c>
      <c r="EU81" s="8">
        <f t="shared" si="306"/>
        <v>0</v>
      </c>
      <c r="EW81" s="8" t="str">
        <f t="shared" si="307"/>
        <v/>
      </c>
      <c r="EX81" s="8" t="str">
        <f t="shared" si="308"/>
        <v/>
      </c>
      <c r="EY81" s="8" t="str">
        <f t="shared" si="309"/>
        <v/>
      </c>
      <c r="EZ81" s="8" t="str">
        <f t="shared" si="310"/>
        <v/>
      </c>
      <c r="FA81" s="8" t="str">
        <f t="shared" si="311"/>
        <v/>
      </c>
      <c r="FB81" s="8" t="str">
        <f t="shared" si="312"/>
        <v/>
      </c>
      <c r="FC81" s="8" t="str">
        <f t="shared" si="313"/>
        <v/>
      </c>
      <c r="FD81" s="8" t="str">
        <f t="shared" si="314"/>
        <v/>
      </c>
      <c r="FF81" s="91" t="s">
        <v>393</v>
      </c>
      <c r="FG81" s="61">
        <v>20</v>
      </c>
      <c r="FH81" s="60">
        <v>48</v>
      </c>
      <c r="FI81" s="60">
        <v>50</v>
      </c>
      <c r="FJ81" s="60">
        <v>30</v>
      </c>
      <c r="FK81" s="60">
        <v>63</v>
      </c>
      <c r="FL81" s="60">
        <v>30</v>
      </c>
      <c r="FM81" s="60">
        <v>30</v>
      </c>
      <c r="FN81" s="60">
        <v>30</v>
      </c>
      <c r="FO81" s="60">
        <v>26</v>
      </c>
      <c r="FP81" s="60">
        <v>24</v>
      </c>
      <c r="FQ81" s="60">
        <v>28</v>
      </c>
      <c r="FR81" s="59"/>
      <c r="FS81" s="60">
        <v>24</v>
      </c>
      <c r="FT81" s="58">
        <v>22</v>
      </c>
    </row>
    <row r="82" spans="1:185" s="8" customFormat="1" x14ac:dyDescent="0.2">
      <c r="A82" s="8">
        <v>13</v>
      </c>
      <c r="B82" s="8" t="s">
        <v>73</v>
      </c>
      <c r="C82" s="16">
        <v>26</v>
      </c>
      <c r="D82" s="16">
        <v>6</v>
      </c>
      <c r="E82" s="16">
        <v>6</v>
      </c>
      <c r="F82" s="16">
        <v>14</v>
      </c>
      <c r="G82" s="16">
        <v>44</v>
      </c>
      <c r="H82" s="16">
        <v>73</v>
      </c>
      <c r="I82" s="15">
        <v>24</v>
      </c>
      <c r="J82" s="16">
        <f t="shared" si="277"/>
        <v>-29</v>
      </c>
      <c r="L82" s="92" t="s">
        <v>100</v>
      </c>
      <c r="M82" s="33" t="s">
        <v>143</v>
      </c>
      <c r="N82" s="29" t="s">
        <v>145</v>
      </c>
      <c r="O82" s="29" t="s">
        <v>160</v>
      </c>
      <c r="P82" s="29" t="s">
        <v>145</v>
      </c>
      <c r="Q82" s="29" t="s">
        <v>143</v>
      </c>
      <c r="R82" s="29" t="s">
        <v>102</v>
      </c>
      <c r="S82" s="29" t="s">
        <v>16</v>
      </c>
      <c r="T82" s="29" t="s">
        <v>21</v>
      </c>
      <c r="U82" s="29" t="s">
        <v>109</v>
      </c>
      <c r="V82" s="29" t="s">
        <v>102</v>
      </c>
      <c r="W82" s="29" t="s">
        <v>62</v>
      </c>
      <c r="X82" s="29" t="s">
        <v>35</v>
      </c>
      <c r="Y82" s="28"/>
      <c r="Z82" s="32" t="s">
        <v>79</v>
      </c>
      <c r="AA82" s="13"/>
      <c r="AB82" s="92" t="s">
        <v>100</v>
      </c>
      <c r="AC82" s="33" t="s">
        <v>204</v>
      </c>
      <c r="AD82" s="29" t="s">
        <v>125</v>
      </c>
      <c r="AE82" s="29" t="s">
        <v>10</v>
      </c>
      <c r="AF82" s="29" t="s">
        <v>6</v>
      </c>
      <c r="AG82" s="29" t="s">
        <v>9</v>
      </c>
      <c r="AH82" s="29" t="s">
        <v>5</v>
      </c>
      <c r="AI82" s="29" t="s">
        <v>146</v>
      </c>
      <c r="AJ82" s="29" t="s">
        <v>176</v>
      </c>
      <c r="AK82" s="29" t="s">
        <v>153</v>
      </c>
      <c r="AL82" s="29" t="s">
        <v>121</v>
      </c>
      <c r="AM82" s="29" t="s">
        <v>356</v>
      </c>
      <c r="AN82" s="29" t="s">
        <v>4</v>
      </c>
      <c r="AO82" s="28"/>
      <c r="AP82" s="32" t="s">
        <v>2</v>
      </c>
      <c r="AQ82" s="12"/>
      <c r="AR82" s="49">
        <f t="shared" si="315"/>
        <v>3</v>
      </c>
      <c r="AS82" s="48">
        <f t="shared" si="321"/>
        <v>4</v>
      </c>
      <c r="AT82" s="48">
        <f t="shared" si="327"/>
        <v>5</v>
      </c>
      <c r="AU82" s="48">
        <f t="shared" si="333"/>
        <v>4</v>
      </c>
      <c r="AV82" s="48">
        <f t="shared" si="339"/>
        <v>3</v>
      </c>
      <c r="AW82" s="48">
        <f t="shared" si="345"/>
        <v>2</v>
      </c>
      <c r="AX82" s="48">
        <f t="shared" si="351"/>
        <v>2</v>
      </c>
      <c r="AY82" s="48">
        <f t="shared" si="357"/>
        <v>2</v>
      </c>
      <c r="AZ82" s="48">
        <f>(IF(U82="","",(IF(MID(U82,2,1)="-",LEFT(U82,1),LEFT(U82,2)))+0))</f>
        <v>2</v>
      </c>
      <c r="BA82" s="48">
        <f>(IF(V82="","",(IF(MID(V82,2,1)="-",LEFT(V82,1),LEFT(V82,2)))+0))</f>
        <v>2</v>
      </c>
      <c r="BB82" s="48">
        <f>(IF(W82="","",(IF(MID(W82,2,1)="-",LEFT(W82,1),LEFT(W82,2)))+0))</f>
        <v>4</v>
      </c>
      <c r="BC82" s="48">
        <f>(IF(X82="","",(IF(MID(X82,2,1)="-",LEFT(X82,1),LEFT(X82,2)))+0))</f>
        <v>1</v>
      </c>
      <c r="BD82" s="47"/>
      <c r="BE82" s="46">
        <f>(IF(Z82="","",(IF(MID(Z82,2,1)="-",LEFT(Z82,1),LEFT(Z82,2)))+0))</f>
        <v>0</v>
      </c>
      <c r="BP82" s="9"/>
      <c r="BQ82" s="49">
        <f t="shared" si="317"/>
        <v>1</v>
      </c>
      <c r="BR82" s="48">
        <f t="shared" si="323"/>
        <v>2</v>
      </c>
      <c r="BS82" s="48">
        <f t="shared" si="329"/>
        <v>1</v>
      </c>
      <c r="BT82" s="48">
        <f t="shared" si="335"/>
        <v>2</v>
      </c>
      <c r="BU82" s="48">
        <f t="shared" si="341"/>
        <v>1</v>
      </c>
      <c r="BV82" s="48">
        <f t="shared" si="347"/>
        <v>0</v>
      </c>
      <c r="BW82" s="48">
        <f t="shared" si="353"/>
        <v>1</v>
      </c>
      <c r="BX82" s="48">
        <f t="shared" si="358"/>
        <v>2</v>
      </c>
      <c r="BY82" s="48">
        <f>(IF(U82="","",IF(RIGHT(U82,2)="10",RIGHT(U82,2),RIGHT(U82,1))+0))</f>
        <v>4</v>
      </c>
      <c r="BZ82" s="48">
        <f>(IF(V82="","",IF(RIGHT(V82,2)="10",RIGHT(V82,2),RIGHT(V82,1))+0))</f>
        <v>0</v>
      </c>
      <c r="CA82" s="48">
        <f>(IF(W82="","",IF(RIGHT(W82,2)="10",RIGHT(W82,2),RIGHT(W82,1))+0))</f>
        <v>1</v>
      </c>
      <c r="CB82" s="48">
        <f>(IF(X82="","",IF(RIGHT(X82,2)="10",RIGHT(X82,2),RIGHT(X82,1))+0))</f>
        <v>2</v>
      </c>
      <c r="CC82" s="47"/>
      <c r="CD82" s="46">
        <f>(IF(Z82="","",IF(RIGHT(Z82,2)="10",RIGHT(Z82,2),RIGHT(Z82,1))+0))</f>
        <v>2</v>
      </c>
      <c r="CP82" s="49" t="str">
        <f t="shared" si="319"/>
        <v>H</v>
      </c>
      <c r="CQ82" s="48" t="str">
        <f t="shared" si="325"/>
        <v>H</v>
      </c>
      <c r="CR82" s="48" t="str">
        <f t="shared" si="331"/>
        <v>H</v>
      </c>
      <c r="CS82" s="48" t="str">
        <f t="shared" si="337"/>
        <v>H</v>
      </c>
      <c r="CT82" s="48" t="str">
        <f t="shared" si="343"/>
        <v>H</v>
      </c>
      <c r="CU82" s="48" t="str">
        <f t="shared" si="349"/>
        <v>H</v>
      </c>
      <c r="CV82" s="48" t="str">
        <f t="shared" si="355"/>
        <v>H</v>
      </c>
      <c r="CW82" s="48" t="str">
        <f t="shared" si="359"/>
        <v>D</v>
      </c>
      <c r="CX82" s="48" t="str">
        <f>(IF(U82="","",IF(AZ82&gt;BY82,"H",IF(AZ82&lt;BY82,"A","D"))))</f>
        <v>A</v>
      </c>
      <c r="CY82" s="48" t="str">
        <f>(IF(V82="","",IF(BA82&gt;BZ82,"H",IF(BA82&lt;BZ82,"A","D"))))</f>
        <v>H</v>
      </c>
      <c r="CZ82" s="48" t="str">
        <f>(IF(W82="","",IF(BB82&gt;CA82,"H",IF(BB82&lt;CA82,"A","D"))))</f>
        <v>H</v>
      </c>
      <c r="DA82" s="48" t="str">
        <f>(IF(X82="","",IF(BC82&gt;CB82,"H",IF(BC82&lt;CB82,"A","D"))))</f>
        <v>A</v>
      </c>
      <c r="DB82" s="47"/>
      <c r="DC82" s="46" t="str">
        <f>(IF(Z82="","",IF(BE82&gt;CD82,"H",IF(BE82&lt;CD82,"A","D"))))</f>
        <v>A</v>
      </c>
      <c r="DO82" s="17" t="str">
        <f t="shared" si="281"/>
        <v>Whyteleafe</v>
      </c>
      <c r="DP82" s="21">
        <f t="shared" si="282"/>
        <v>26</v>
      </c>
      <c r="DQ82" s="11">
        <f t="shared" si="283"/>
        <v>9</v>
      </c>
      <c r="DR82" s="11">
        <f t="shared" si="284"/>
        <v>1</v>
      </c>
      <c r="DS82" s="11">
        <f t="shared" si="285"/>
        <v>3</v>
      </c>
      <c r="DT82" s="11">
        <f>COUNTIF(DB$70:DB$83,"A")</f>
        <v>3</v>
      </c>
      <c r="DU82" s="11">
        <f>COUNTIF(DB$70:DB$83,"D")</f>
        <v>2</v>
      </c>
      <c r="DV82" s="11">
        <f>COUNTIF(DB$70:DB$83,"H")</f>
        <v>8</v>
      </c>
      <c r="DW82" s="21">
        <f t="shared" si="286"/>
        <v>12</v>
      </c>
      <c r="DX82" s="21">
        <f t="shared" si="287"/>
        <v>3</v>
      </c>
      <c r="DY82" s="21">
        <f t="shared" si="288"/>
        <v>11</v>
      </c>
      <c r="DZ82" s="20">
        <f>SUM($AR82:$BO82)+SUM(CC$70:CC$83)</f>
        <v>55</v>
      </c>
      <c r="EA82" s="20">
        <f>SUM($BQ82:$CN82)+SUM(BD$70:BD$83)</f>
        <v>52</v>
      </c>
      <c r="EB82" s="21">
        <f t="shared" si="289"/>
        <v>39</v>
      </c>
      <c r="EC82" s="20">
        <f t="shared" si="290"/>
        <v>3</v>
      </c>
      <c r="ED82" s="9"/>
      <c r="EE82" s="11">
        <f t="shared" si="291"/>
        <v>26</v>
      </c>
      <c r="EF82" s="11">
        <f t="shared" si="292"/>
        <v>12</v>
      </c>
      <c r="EG82" s="11">
        <f t="shared" si="293"/>
        <v>3</v>
      </c>
      <c r="EH82" s="11">
        <f t="shared" si="294"/>
        <v>11</v>
      </c>
      <c r="EI82" s="11">
        <f t="shared" si="295"/>
        <v>55</v>
      </c>
      <c r="EJ82" s="11">
        <f t="shared" si="296"/>
        <v>52</v>
      </c>
      <c r="EK82" s="11">
        <f t="shared" si="297"/>
        <v>39</v>
      </c>
      <c r="EL82" s="11">
        <f t="shared" si="298"/>
        <v>3</v>
      </c>
      <c r="EN82" s="8">
        <f t="shared" si="299"/>
        <v>0</v>
      </c>
      <c r="EO82" s="8">
        <f t="shared" si="300"/>
        <v>0</v>
      </c>
      <c r="EP82" s="8">
        <f t="shared" si="301"/>
        <v>0</v>
      </c>
      <c r="EQ82" s="8">
        <f t="shared" si="302"/>
        <v>0</v>
      </c>
      <c r="ER82" s="8">
        <f t="shared" si="303"/>
        <v>0</v>
      </c>
      <c r="ES82" s="8">
        <f t="shared" si="304"/>
        <v>0</v>
      </c>
      <c r="ET82" s="8">
        <f t="shared" si="305"/>
        <v>0</v>
      </c>
      <c r="EU82" s="8">
        <f t="shared" si="306"/>
        <v>0</v>
      </c>
      <c r="EW82" s="8" t="str">
        <f t="shared" si="307"/>
        <v/>
      </c>
      <c r="EX82" s="8" t="str">
        <f t="shared" si="308"/>
        <v/>
      </c>
      <c r="EY82" s="8" t="str">
        <f t="shared" si="309"/>
        <v/>
      </c>
      <c r="EZ82" s="8" t="str">
        <f t="shared" si="310"/>
        <v/>
      </c>
      <c r="FA82" s="8" t="str">
        <f t="shared" si="311"/>
        <v/>
      </c>
      <c r="FB82" s="8" t="str">
        <f t="shared" si="312"/>
        <v/>
      </c>
      <c r="FC82" s="8" t="str">
        <f t="shared" si="313"/>
        <v/>
      </c>
      <c r="FD82" s="8" t="str">
        <f t="shared" si="314"/>
        <v/>
      </c>
      <c r="FF82" s="91" t="s">
        <v>100</v>
      </c>
      <c r="FG82" s="61">
        <v>47</v>
      </c>
      <c r="FH82" s="60">
        <v>60</v>
      </c>
      <c r="FI82" s="60">
        <v>38</v>
      </c>
      <c r="FJ82" s="60">
        <v>28</v>
      </c>
      <c r="FK82" s="60">
        <v>40</v>
      </c>
      <c r="FL82" s="60">
        <v>58</v>
      </c>
      <c r="FM82" s="60">
        <v>28</v>
      </c>
      <c r="FN82" s="60">
        <v>38</v>
      </c>
      <c r="FO82" s="60">
        <v>27</v>
      </c>
      <c r="FP82" s="60">
        <v>33</v>
      </c>
      <c r="FQ82" s="60">
        <v>56</v>
      </c>
      <c r="FR82" s="60">
        <v>49</v>
      </c>
      <c r="FS82" s="59"/>
      <c r="FT82" s="58">
        <v>51</v>
      </c>
    </row>
    <row r="83" spans="1:185" s="8" customFormat="1" ht="12.75" thickBot="1" x14ac:dyDescent="0.25">
      <c r="A83" s="8">
        <v>14</v>
      </c>
      <c r="B83" s="8" t="s">
        <v>383</v>
      </c>
      <c r="C83" s="16">
        <v>26</v>
      </c>
      <c r="D83" s="16">
        <v>3</v>
      </c>
      <c r="E83" s="16">
        <v>5</v>
      </c>
      <c r="F83" s="16">
        <v>18</v>
      </c>
      <c r="G83" s="16">
        <v>38</v>
      </c>
      <c r="H83" s="16">
        <v>88</v>
      </c>
      <c r="I83" s="15">
        <v>14</v>
      </c>
      <c r="J83" s="16">
        <f t="shared" si="277"/>
        <v>-50</v>
      </c>
      <c r="L83" s="90" t="s">
        <v>69</v>
      </c>
      <c r="M83" s="154" t="s">
        <v>35</v>
      </c>
      <c r="N83" s="155" t="s">
        <v>13</v>
      </c>
      <c r="O83" s="155" t="s">
        <v>120</v>
      </c>
      <c r="P83" s="155" t="s">
        <v>22</v>
      </c>
      <c r="Q83" s="155" t="s">
        <v>28</v>
      </c>
      <c r="R83" s="155" t="s">
        <v>160</v>
      </c>
      <c r="S83" s="155" t="s">
        <v>147</v>
      </c>
      <c r="T83" s="155" t="s">
        <v>143</v>
      </c>
      <c r="U83" s="155" t="s">
        <v>147</v>
      </c>
      <c r="V83" s="155" t="s">
        <v>55</v>
      </c>
      <c r="W83" s="155" t="s">
        <v>123</v>
      </c>
      <c r="X83" s="155" t="s">
        <v>55</v>
      </c>
      <c r="Y83" s="155" t="s">
        <v>55</v>
      </c>
      <c r="Z83" s="156"/>
      <c r="AA83" s="13"/>
      <c r="AB83" s="90" t="s">
        <v>69</v>
      </c>
      <c r="AC83" s="154" t="s">
        <v>319</v>
      </c>
      <c r="AD83" s="155" t="s">
        <v>362</v>
      </c>
      <c r="AE83" s="155" t="s">
        <v>336</v>
      </c>
      <c r="AF83" s="155" t="s">
        <v>341</v>
      </c>
      <c r="AG83" s="155" t="s">
        <v>418</v>
      </c>
      <c r="AH83" s="155" t="s">
        <v>310</v>
      </c>
      <c r="AI83" s="155" t="s">
        <v>331</v>
      </c>
      <c r="AJ83" s="155" t="s">
        <v>343</v>
      </c>
      <c r="AK83" s="155" t="s">
        <v>27</v>
      </c>
      <c r="AL83" s="155" t="s">
        <v>333</v>
      </c>
      <c r="AM83" s="155" t="s">
        <v>316</v>
      </c>
      <c r="AN83" s="155" t="s">
        <v>61</v>
      </c>
      <c r="AO83" s="155" t="s">
        <v>369</v>
      </c>
      <c r="AP83" s="156"/>
      <c r="AQ83" s="12"/>
      <c r="AR83" s="45">
        <f t="shared" si="315"/>
        <v>1</v>
      </c>
      <c r="AS83" s="44">
        <f t="shared" si="321"/>
        <v>6</v>
      </c>
      <c r="AT83" s="44">
        <f t="shared" si="327"/>
        <v>0</v>
      </c>
      <c r="AU83" s="44">
        <f t="shared" si="333"/>
        <v>7</v>
      </c>
      <c r="AV83" s="44">
        <f t="shared" si="339"/>
        <v>3</v>
      </c>
      <c r="AW83" s="44">
        <f t="shared" si="345"/>
        <v>5</v>
      </c>
      <c r="AX83" s="44">
        <f t="shared" si="351"/>
        <v>5</v>
      </c>
      <c r="AY83" s="44">
        <f t="shared" si="357"/>
        <v>3</v>
      </c>
      <c r="AZ83" s="44">
        <f>(IF(U83="","",(IF(MID(U83,2,1)="-",LEFT(U83,1),LEFT(U83,2)))+0))</f>
        <v>5</v>
      </c>
      <c r="BA83" s="44">
        <f>(IF(V83="","",(IF(MID(V83,2,1)="-",LEFT(V83,1),LEFT(V83,2)))+0))</f>
        <v>1</v>
      </c>
      <c r="BB83" s="44">
        <f>(IF(W83="","",(IF(MID(W83,2,1)="-",LEFT(W83,1),LEFT(W83,2)))+0))</f>
        <v>6</v>
      </c>
      <c r="BC83" s="44">
        <f>(IF(X83="","",(IF(MID(X83,2,1)="-",LEFT(X83,1),LEFT(X83,2)))+0))</f>
        <v>1</v>
      </c>
      <c r="BD83" s="44">
        <f>(IF(Y83="","",(IF(MID(Y83,2,1)="-",LEFT(Y83,1),LEFT(Y83,2)))+0))</f>
        <v>1</v>
      </c>
      <c r="BE83" s="43"/>
      <c r="BP83" s="9"/>
      <c r="BQ83" s="45">
        <f t="shared" si="317"/>
        <v>2</v>
      </c>
      <c r="BR83" s="44">
        <f t="shared" si="323"/>
        <v>1</v>
      </c>
      <c r="BS83" s="44">
        <f t="shared" si="329"/>
        <v>1</v>
      </c>
      <c r="BT83" s="44">
        <f t="shared" si="335"/>
        <v>1</v>
      </c>
      <c r="BU83" s="44">
        <f t="shared" si="341"/>
        <v>0</v>
      </c>
      <c r="BV83" s="44">
        <f t="shared" si="347"/>
        <v>1</v>
      </c>
      <c r="BW83" s="44">
        <f t="shared" si="353"/>
        <v>0</v>
      </c>
      <c r="BX83" s="44">
        <f t="shared" si="358"/>
        <v>1</v>
      </c>
      <c r="BY83" s="44">
        <f>(IF(U83="","",IF(RIGHT(U83,2)="10",RIGHT(U83,2),RIGHT(U83,1))+0))</f>
        <v>0</v>
      </c>
      <c r="BZ83" s="44">
        <f>(IF(V83="","",IF(RIGHT(V83,2)="10",RIGHT(V83,2),RIGHT(V83,1))+0))</f>
        <v>1</v>
      </c>
      <c r="CA83" s="44">
        <f>(IF(W83="","",IF(RIGHT(W83,2)="10",RIGHT(W83,2),RIGHT(W83,1))+0))</f>
        <v>2</v>
      </c>
      <c r="CB83" s="44">
        <f>(IF(X83="","",IF(RIGHT(X83,2)="10",RIGHT(X83,2),RIGHT(X83,1))+0))</f>
        <v>1</v>
      </c>
      <c r="CC83" s="44">
        <f>(IF(Y83="","",IF(RIGHT(Y83,2)="10",RIGHT(Y83,2),RIGHT(Y83,1))+0))</f>
        <v>1</v>
      </c>
      <c r="CD83" s="43"/>
      <c r="CP83" s="45" t="str">
        <f t="shared" si="319"/>
        <v>A</v>
      </c>
      <c r="CQ83" s="44" t="str">
        <f t="shared" si="325"/>
        <v>H</v>
      </c>
      <c r="CR83" s="44" t="str">
        <f t="shared" si="331"/>
        <v>A</v>
      </c>
      <c r="CS83" s="44" t="str">
        <f t="shared" si="337"/>
        <v>H</v>
      </c>
      <c r="CT83" s="44" t="str">
        <f t="shared" si="343"/>
        <v>H</v>
      </c>
      <c r="CU83" s="44" t="str">
        <f t="shared" si="349"/>
        <v>H</v>
      </c>
      <c r="CV83" s="44" t="str">
        <f t="shared" si="355"/>
        <v>H</v>
      </c>
      <c r="CW83" s="44" t="str">
        <f t="shared" si="359"/>
        <v>H</v>
      </c>
      <c r="CX83" s="44" t="str">
        <f>(IF(U83="","",IF(AZ83&gt;BY83,"H",IF(AZ83&lt;BY83,"A","D"))))</f>
        <v>H</v>
      </c>
      <c r="CY83" s="44" t="str">
        <f>(IF(V83="","",IF(BA83&gt;BZ83,"H",IF(BA83&lt;BZ83,"A","D"))))</f>
        <v>D</v>
      </c>
      <c r="CZ83" s="44" t="str">
        <f>(IF(W83="","",IF(BB83&gt;CA83,"H",IF(BB83&lt;CA83,"A","D"))))</f>
        <v>H</v>
      </c>
      <c r="DA83" s="44" t="str">
        <f>(IF(X83="","",IF(BC83&gt;CB83,"H",IF(BC83&lt;CB83,"A","D"))))</f>
        <v>D</v>
      </c>
      <c r="DB83" s="44" t="str">
        <f>(IF(Y83="","",IF(BD83&gt;CC83,"H",IF(BD83&lt;CC83,"A","D"))))</f>
        <v>D</v>
      </c>
      <c r="DC83" s="43"/>
      <c r="DO83" s="17" t="str">
        <f t="shared" si="281"/>
        <v>Worthing</v>
      </c>
      <c r="DP83" s="21">
        <f t="shared" si="282"/>
        <v>26</v>
      </c>
      <c r="DQ83" s="11">
        <f t="shared" si="283"/>
        <v>8</v>
      </c>
      <c r="DR83" s="11">
        <f t="shared" si="284"/>
        <v>3</v>
      </c>
      <c r="DS83" s="11">
        <f t="shared" si="285"/>
        <v>2</v>
      </c>
      <c r="DT83" s="11">
        <f>COUNTIF(DC$70:DC$83,"A")</f>
        <v>8</v>
      </c>
      <c r="DU83" s="11">
        <f>COUNTIF(DC$70:DC$83,"D")</f>
        <v>2</v>
      </c>
      <c r="DV83" s="11">
        <f>COUNTIF(DC$70:DC$83,"H")</f>
        <v>3</v>
      </c>
      <c r="DW83" s="21">
        <f t="shared" si="286"/>
        <v>16</v>
      </c>
      <c r="DX83" s="21">
        <f t="shared" si="287"/>
        <v>5</v>
      </c>
      <c r="DY83" s="21">
        <f t="shared" si="288"/>
        <v>5</v>
      </c>
      <c r="DZ83" s="20">
        <f>SUM($AR83:$BO83)+SUM(CD$70:CD$83)</f>
        <v>81</v>
      </c>
      <c r="EA83" s="20">
        <f>SUM($BQ83:$CN83)+SUM(BE$70:BE$83)</f>
        <v>32</v>
      </c>
      <c r="EB83" s="21">
        <f t="shared" si="289"/>
        <v>53</v>
      </c>
      <c r="EC83" s="20">
        <f t="shared" si="290"/>
        <v>49</v>
      </c>
      <c r="ED83" s="9"/>
      <c r="EE83" s="11">
        <f t="shared" si="291"/>
        <v>26</v>
      </c>
      <c r="EF83" s="11">
        <f t="shared" si="292"/>
        <v>16</v>
      </c>
      <c r="EG83" s="11">
        <f t="shared" si="293"/>
        <v>5</v>
      </c>
      <c r="EH83" s="11">
        <f t="shared" si="294"/>
        <v>5</v>
      </c>
      <c r="EI83" s="11">
        <f t="shared" si="295"/>
        <v>81</v>
      </c>
      <c r="EJ83" s="11">
        <f t="shared" si="296"/>
        <v>32</v>
      </c>
      <c r="EK83" s="11">
        <f t="shared" si="297"/>
        <v>53</v>
      </c>
      <c r="EL83" s="11">
        <f t="shared" si="298"/>
        <v>49</v>
      </c>
      <c r="EN83" s="8">
        <f t="shared" si="299"/>
        <v>0</v>
      </c>
      <c r="EO83" s="8">
        <f t="shared" si="300"/>
        <v>0</v>
      </c>
      <c r="EP83" s="8">
        <f t="shared" si="301"/>
        <v>0</v>
      </c>
      <c r="EQ83" s="8">
        <f t="shared" si="302"/>
        <v>0</v>
      </c>
      <c r="ER83" s="8">
        <f t="shared" si="303"/>
        <v>0</v>
      </c>
      <c r="ES83" s="8">
        <f t="shared" si="304"/>
        <v>0</v>
      </c>
      <c r="ET83" s="8">
        <f t="shared" si="305"/>
        <v>0</v>
      </c>
      <c r="EU83" s="8">
        <f t="shared" si="306"/>
        <v>0</v>
      </c>
      <c r="EW83" s="8" t="str">
        <f t="shared" si="307"/>
        <v/>
      </c>
      <c r="EX83" s="8" t="str">
        <f t="shared" si="308"/>
        <v/>
      </c>
      <c r="EY83" s="8" t="str">
        <f t="shared" si="309"/>
        <v/>
      </c>
      <c r="EZ83" s="8" t="str">
        <f t="shared" si="310"/>
        <v/>
      </c>
      <c r="FA83" s="8" t="str">
        <f t="shared" si="311"/>
        <v/>
      </c>
      <c r="FB83" s="8" t="str">
        <f t="shared" si="312"/>
        <v/>
      </c>
      <c r="FC83" s="8" t="str">
        <f t="shared" si="313"/>
        <v/>
      </c>
      <c r="FD83" s="8" t="str">
        <f t="shared" si="314"/>
        <v/>
      </c>
      <c r="FF83" s="89" t="s">
        <v>69</v>
      </c>
      <c r="FG83" s="157">
        <v>56</v>
      </c>
      <c r="FH83" s="158">
        <v>73</v>
      </c>
      <c r="FI83" s="158">
        <v>54</v>
      </c>
      <c r="FJ83" s="158">
        <v>57</v>
      </c>
      <c r="FK83" s="158">
        <v>68</v>
      </c>
      <c r="FL83" s="158">
        <v>52</v>
      </c>
      <c r="FM83" s="158">
        <v>62</v>
      </c>
      <c r="FN83" s="158">
        <v>46</v>
      </c>
      <c r="FO83" s="158">
        <v>57</v>
      </c>
      <c r="FP83" s="158">
        <v>73</v>
      </c>
      <c r="FQ83" s="158">
        <v>67</v>
      </c>
      <c r="FR83" s="158">
        <v>62</v>
      </c>
      <c r="FS83" s="158">
        <v>84</v>
      </c>
      <c r="FT83" s="159"/>
    </row>
    <row r="84" spans="1:185" s="8" customFormat="1" x14ac:dyDescent="0.2">
      <c r="B84" s="75"/>
      <c r="C84" s="16"/>
      <c r="D84" s="14">
        <f>SUM(D70:D83)</f>
        <v>150</v>
      </c>
      <c r="E84" s="14">
        <f>SUM(E70:E83)</f>
        <v>64</v>
      </c>
      <c r="F84" s="14">
        <f>SUM(F70:F83)</f>
        <v>150</v>
      </c>
      <c r="G84" s="14">
        <f>SUM(G70:G83)</f>
        <v>765</v>
      </c>
      <c r="H84" s="14">
        <f>SUM(H70:H83)</f>
        <v>765</v>
      </c>
      <c r="I84" s="15"/>
      <c r="J84" s="14">
        <f>SUM(J70:J83)</f>
        <v>0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2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E84" s="11"/>
      <c r="EF84" s="11"/>
      <c r="EG84" s="11"/>
      <c r="EH84" s="11"/>
      <c r="EI84" s="11"/>
      <c r="EJ84" s="11"/>
      <c r="EK84" s="11"/>
      <c r="EL84" s="11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</row>
    <row r="85" spans="1:185" s="55" customFormat="1" x14ac:dyDescent="0.2">
      <c r="A85" s="169" t="s">
        <v>0</v>
      </c>
      <c r="B85" s="160">
        <v>42497</v>
      </c>
      <c r="C85" s="161"/>
      <c r="D85" s="161"/>
      <c r="E85" s="162" t="s">
        <v>407</v>
      </c>
      <c r="F85" s="163" t="s">
        <v>534</v>
      </c>
      <c r="G85" s="164" t="s">
        <v>69</v>
      </c>
      <c r="H85" s="161"/>
      <c r="I85" s="161" t="s">
        <v>461</v>
      </c>
      <c r="J85" s="161"/>
      <c r="K85" s="55">
        <v>58</v>
      </c>
      <c r="L85" s="168" t="s">
        <v>477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165"/>
      <c r="DP85" s="166"/>
      <c r="DQ85" s="166"/>
      <c r="DR85" s="166"/>
      <c r="DS85" s="166"/>
      <c r="DT85" s="166"/>
      <c r="DU85" s="166"/>
      <c r="DV85" s="166"/>
      <c r="DW85" s="166"/>
      <c r="DX85" s="166"/>
      <c r="DY85" s="166"/>
      <c r="DZ85" s="166"/>
      <c r="EA85" s="166"/>
      <c r="EB85" s="166"/>
      <c r="EC85" s="166"/>
      <c r="EE85" s="166"/>
      <c r="EF85" s="166"/>
      <c r="EG85" s="166"/>
      <c r="EH85" s="166"/>
      <c r="EI85" s="166"/>
      <c r="EJ85" s="166"/>
      <c r="EK85" s="166"/>
      <c r="EL85" s="166"/>
      <c r="FF85" s="167"/>
      <c r="FG85" s="167"/>
      <c r="FH85" s="167"/>
      <c r="FI85" s="167"/>
      <c r="FJ85" s="167"/>
      <c r="FK85" s="167"/>
      <c r="FL85" s="167"/>
      <c r="FM85" s="167"/>
      <c r="FN85" s="167"/>
      <c r="FO85" s="167"/>
      <c r="FP85" s="167"/>
      <c r="FQ85" s="167"/>
      <c r="FR85" s="167"/>
      <c r="FS85" s="167"/>
      <c r="FT85" s="167"/>
    </row>
    <row r="86" spans="1:185" s="8" customFormat="1" ht="12.75" thickBot="1" x14ac:dyDescent="0.25">
      <c r="A86" s="17" t="s">
        <v>327</v>
      </c>
      <c r="B86" s="88"/>
      <c r="C86" s="42" t="s">
        <v>431</v>
      </c>
      <c r="D86" s="15"/>
      <c r="E86" s="15"/>
      <c r="F86" s="15"/>
      <c r="G86" s="15"/>
      <c r="H86" s="15"/>
      <c r="I86" s="15"/>
      <c r="J86" s="15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2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E86" s="11"/>
      <c r="EF86" s="11"/>
      <c r="EG86" s="11"/>
      <c r="EH86" s="11"/>
      <c r="EI86" s="11"/>
      <c r="EJ86" s="11"/>
      <c r="EK86" s="11"/>
      <c r="EL86" s="11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</row>
    <row r="87" spans="1:185" s="8" customFormat="1" ht="12.75" thickBot="1" x14ac:dyDescent="0.25">
      <c r="A87" s="17" t="s">
        <v>51</v>
      </c>
      <c r="B87" s="17" t="s">
        <v>50</v>
      </c>
      <c r="C87" s="15" t="s">
        <v>42</v>
      </c>
      <c r="D87" s="15" t="s">
        <v>41</v>
      </c>
      <c r="E87" s="15" t="s">
        <v>40</v>
      </c>
      <c r="F87" s="15" t="s">
        <v>39</v>
      </c>
      <c r="G87" s="15" t="s">
        <v>38</v>
      </c>
      <c r="H87" s="15" t="s">
        <v>37</v>
      </c>
      <c r="I87" s="15" t="s">
        <v>36</v>
      </c>
      <c r="J87" s="15" t="s">
        <v>43</v>
      </c>
      <c r="L87" s="66" t="s">
        <v>154</v>
      </c>
      <c r="M87" s="41" t="s">
        <v>416</v>
      </c>
      <c r="N87" s="41" t="s">
        <v>471</v>
      </c>
      <c r="O87" s="41" t="s">
        <v>415</v>
      </c>
      <c r="P87" s="41" t="s">
        <v>414</v>
      </c>
      <c r="Q87" s="41" t="s">
        <v>472</v>
      </c>
      <c r="R87" s="41" t="s">
        <v>413</v>
      </c>
      <c r="S87" s="41" t="s">
        <v>473</v>
      </c>
      <c r="T87" s="41" t="s">
        <v>411</v>
      </c>
      <c r="U87" s="41" t="s">
        <v>399</v>
      </c>
      <c r="V87" s="41" t="s">
        <v>410</v>
      </c>
      <c r="W87" s="41" t="s">
        <v>365</v>
      </c>
      <c r="X87" s="170" t="s">
        <v>409</v>
      </c>
      <c r="Y87" s="40" t="s">
        <v>474</v>
      </c>
      <c r="Z87" s="13"/>
      <c r="AA87" s="13"/>
      <c r="AB87" s="66" t="s">
        <v>154</v>
      </c>
      <c r="AC87" s="41" t="s">
        <v>416</v>
      </c>
      <c r="AD87" s="41" t="s">
        <v>471</v>
      </c>
      <c r="AE87" s="41" t="s">
        <v>415</v>
      </c>
      <c r="AF87" s="41" t="s">
        <v>414</v>
      </c>
      <c r="AG87" s="41" t="s">
        <v>472</v>
      </c>
      <c r="AH87" s="41" t="s">
        <v>413</v>
      </c>
      <c r="AI87" s="41" t="s">
        <v>473</v>
      </c>
      <c r="AJ87" s="41" t="s">
        <v>411</v>
      </c>
      <c r="AK87" s="41" t="s">
        <v>399</v>
      </c>
      <c r="AL87" s="41" t="s">
        <v>410</v>
      </c>
      <c r="AM87" s="41" t="s">
        <v>365</v>
      </c>
      <c r="AN87" s="170" t="s">
        <v>409</v>
      </c>
      <c r="AO87" s="40" t="s">
        <v>474</v>
      </c>
      <c r="AP87" s="13"/>
      <c r="AQ87" s="12"/>
      <c r="DP87" s="16" t="s">
        <v>42</v>
      </c>
      <c r="DQ87" s="16" t="s">
        <v>49</v>
      </c>
      <c r="DR87" s="16" t="s">
        <v>48</v>
      </c>
      <c r="DS87" s="16" t="s">
        <v>47</v>
      </c>
      <c r="DT87" s="16" t="s">
        <v>46</v>
      </c>
      <c r="DU87" s="16" t="s">
        <v>45</v>
      </c>
      <c r="DV87" s="16" t="s">
        <v>44</v>
      </c>
      <c r="DW87" s="16" t="s">
        <v>41</v>
      </c>
      <c r="DX87" s="16" t="s">
        <v>40</v>
      </c>
      <c r="DY87" s="16" t="s">
        <v>39</v>
      </c>
      <c r="DZ87" s="16" t="s">
        <v>38</v>
      </c>
      <c r="EA87" s="16" t="s">
        <v>37</v>
      </c>
      <c r="EB87" s="16" t="s">
        <v>36</v>
      </c>
      <c r="EC87" s="16" t="s">
        <v>43</v>
      </c>
      <c r="ED87" s="16"/>
      <c r="EE87" s="16" t="s">
        <v>42</v>
      </c>
      <c r="EF87" s="16" t="s">
        <v>41</v>
      </c>
      <c r="EG87" s="16" t="s">
        <v>40</v>
      </c>
      <c r="EH87" s="16" t="s">
        <v>39</v>
      </c>
      <c r="EI87" s="16" t="s">
        <v>38</v>
      </c>
      <c r="EJ87" s="16" t="s">
        <v>37</v>
      </c>
      <c r="EK87" s="16" t="s">
        <v>36</v>
      </c>
      <c r="EL87" s="16" t="s">
        <v>43</v>
      </c>
      <c r="EX87" s="16" t="s">
        <v>42</v>
      </c>
      <c r="EY87" s="16" t="s">
        <v>41</v>
      </c>
      <c r="EZ87" s="16" t="s">
        <v>40</v>
      </c>
      <c r="FA87" s="16" t="s">
        <v>39</v>
      </c>
      <c r="FB87" s="16" t="s">
        <v>38</v>
      </c>
      <c r="FC87" s="16" t="s">
        <v>37</v>
      </c>
      <c r="FD87" s="16" t="s">
        <v>36</v>
      </c>
      <c r="FF87" s="66" t="s">
        <v>154</v>
      </c>
      <c r="FG87" s="68" t="s">
        <v>416</v>
      </c>
      <c r="FH87" s="68" t="s">
        <v>471</v>
      </c>
      <c r="FI87" s="68" t="s">
        <v>415</v>
      </c>
      <c r="FJ87" s="68" t="s">
        <v>414</v>
      </c>
      <c r="FK87" s="68" t="s">
        <v>472</v>
      </c>
      <c r="FL87" s="68" t="s">
        <v>413</v>
      </c>
      <c r="FM87" s="68" t="s">
        <v>473</v>
      </c>
      <c r="FN87" s="68" t="s">
        <v>411</v>
      </c>
      <c r="FO87" s="68" t="s">
        <v>399</v>
      </c>
      <c r="FP87" s="68" t="s">
        <v>410</v>
      </c>
      <c r="FQ87" s="68" t="s">
        <v>365</v>
      </c>
      <c r="FR87" s="51" t="s">
        <v>409</v>
      </c>
      <c r="FS87" s="67" t="s">
        <v>474</v>
      </c>
      <c r="FT87" s="10"/>
    </row>
    <row r="88" spans="1:185" s="8" customFormat="1" x14ac:dyDescent="0.2">
      <c r="A88" s="8">
        <v>1</v>
      </c>
      <c r="B88" s="8" t="s">
        <v>407</v>
      </c>
      <c r="C88" s="16">
        <v>24</v>
      </c>
      <c r="D88" s="16">
        <v>17</v>
      </c>
      <c r="E88" s="16">
        <v>2</v>
      </c>
      <c r="F88" s="16">
        <v>5</v>
      </c>
      <c r="G88" s="16">
        <v>70</v>
      </c>
      <c r="H88" s="16">
        <v>32</v>
      </c>
      <c r="I88" s="15">
        <v>53</v>
      </c>
      <c r="J88" s="16">
        <f t="shared" ref="J88:J100" si="360">G88-H88</f>
        <v>38</v>
      </c>
      <c r="L88" s="79" t="s">
        <v>408</v>
      </c>
      <c r="M88" s="38"/>
      <c r="N88" s="37" t="s">
        <v>55</v>
      </c>
      <c r="O88" s="37" t="s">
        <v>16</v>
      </c>
      <c r="P88" s="37" t="s">
        <v>35</v>
      </c>
      <c r="Q88" s="37" t="s">
        <v>35</v>
      </c>
      <c r="R88" s="37" t="s">
        <v>35</v>
      </c>
      <c r="S88" s="37" t="s">
        <v>143</v>
      </c>
      <c r="T88" s="37" t="s">
        <v>106</v>
      </c>
      <c r="U88" s="37" t="s">
        <v>161</v>
      </c>
      <c r="V88" s="37" t="s">
        <v>143</v>
      </c>
      <c r="W88" s="37" t="s">
        <v>143</v>
      </c>
      <c r="X88" s="37" t="s">
        <v>102</v>
      </c>
      <c r="Y88" s="39" t="s">
        <v>35</v>
      </c>
      <c r="Z88" s="13"/>
      <c r="AA88" s="13"/>
      <c r="AB88" s="79" t="s">
        <v>408</v>
      </c>
      <c r="AC88" s="38"/>
      <c r="AD88" s="37" t="s">
        <v>203</v>
      </c>
      <c r="AE88" s="37" t="s">
        <v>227</v>
      </c>
      <c r="AF88" s="37" t="s">
        <v>330</v>
      </c>
      <c r="AG88" s="37" t="s">
        <v>343</v>
      </c>
      <c r="AH88" s="37" t="s">
        <v>337</v>
      </c>
      <c r="AI88" s="37" t="s">
        <v>318</v>
      </c>
      <c r="AJ88" s="37" t="s">
        <v>84</v>
      </c>
      <c r="AK88" s="37" t="s">
        <v>333</v>
      </c>
      <c r="AL88" s="37" t="s">
        <v>331</v>
      </c>
      <c r="AM88" s="37" t="s">
        <v>307</v>
      </c>
      <c r="AN88" s="37" t="s">
        <v>14</v>
      </c>
      <c r="AO88" s="39" t="s">
        <v>325</v>
      </c>
      <c r="AP88" s="13"/>
      <c r="AQ88" s="12"/>
      <c r="AR88" s="52"/>
      <c r="AS88" s="51">
        <f t="shared" ref="AS88:BD94" si="361">(IF(N88="","",(IF(MID(N88,2,1)="-",LEFT(N88,1),LEFT(N88,2)))+0))</f>
        <v>1</v>
      </c>
      <c r="AT88" s="51">
        <f t="shared" si="361"/>
        <v>2</v>
      </c>
      <c r="AU88" s="51">
        <f t="shared" si="361"/>
        <v>1</v>
      </c>
      <c r="AV88" s="51">
        <f t="shared" si="361"/>
        <v>1</v>
      </c>
      <c r="AW88" s="51">
        <f t="shared" si="361"/>
        <v>1</v>
      </c>
      <c r="AX88" s="51">
        <f t="shared" si="361"/>
        <v>3</v>
      </c>
      <c r="AY88" s="51">
        <f t="shared" si="361"/>
        <v>0</v>
      </c>
      <c r="AZ88" s="51">
        <f t="shared" si="361"/>
        <v>0</v>
      </c>
      <c r="BA88" s="51">
        <f t="shared" si="361"/>
        <v>3</v>
      </c>
      <c r="BB88" s="51">
        <f t="shared" si="361"/>
        <v>3</v>
      </c>
      <c r="BC88" s="51">
        <f t="shared" si="361"/>
        <v>2</v>
      </c>
      <c r="BD88" s="50">
        <f t="shared" si="361"/>
        <v>1</v>
      </c>
      <c r="BP88" s="9"/>
      <c r="BQ88" s="52"/>
      <c r="BR88" s="51">
        <f t="shared" ref="BR88:CC94" si="362">(IF(N88="","",IF(RIGHT(N88,2)="10",RIGHT(N88,2),RIGHT(N88,1))+0))</f>
        <v>1</v>
      </c>
      <c r="BS88" s="51">
        <f t="shared" si="362"/>
        <v>1</v>
      </c>
      <c r="BT88" s="51">
        <f t="shared" si="362"/>
        <v>2</v>
      </c>
      <c r="BU88" s="51">
        <f t="shared" si="362"/>
        <v>2</v>
      </c>
      <c r="BV88" s="51">
        <f t="shared" si="362"/>
        <v>2</v>
      </c>
      <c r="BW88" s="51">
        <f t="shared" si="362"/>
        <v>1</v>
      </c>
      <c r="BX88" s="51">
        <f t="shared" si="362"/>
        <v>3</v>
      </c>
      <c r="BY88" s="51">
        <f t="shared" si="362"/>
        <v>0</v>
      </c>
      <c r="BZ88" s="51">
        <f t="shared" si="362"/>
        <v>1</v>
      </c>
      <c r="CA88" s="51">
        <f t="shared" si="362"/>
        <v>1</v>
      </c>
      <c r="CB88" s="51">
        <f t="shared" si="362"/>
        <v>0</v>
      </c>
      <c r="CC88" s="50">
        <f t="shared" si="362"/>
        <v>2</v>
      </c>
      <c r="CP88" s="52"/>
      <c r="CQ88" s="51" t="str">
        <f t="shared" ref="CQ88:DB94" si="363">(IF(N88="","",IF(AS88&gt;BR88,"H",IF(AS88&lt;BR88,"A","D"))))</f>
        <v>D</v>
      </c>
      <c r="CR88" s="51" t="str">
        <f t="shared" si="363"/>
        <v>H</v>
      </c>
      <c r="CS88" s="51" t="str">
        <f t="shared" si="363"/>
        <v>A</v>
      </c>
      <c r="CT88" s="51" t="str">
        <f t="shared" si="363"/>
        <v>A</v>
      </c>
      <c r="CU88" s="51" t="str">
        <f t="shared" si="363"/>
        <v>A</v>
      </c>
      <c r="CV88" s="51" t="str">
        <f t="shared" si="363"/>
        <v>H</v>
      </c>
      <c r="CW88" s="51" t="str">
        <f t="shared" si="363"/>
        <v>A</v>
      </c>
      <c r="CX88" s="51" t="str">
        <f t="shared" si="363"/>
        <v>D</v>
      </c>
      <c r="CY88" s="51" t="str">
        <f t="shared" si="363"/>
        <v>H</v>
      </c>
      <c r="CZ88" s="51" t="str">
        <f t="shared" si="363"/>
        <v>H</v>
      </c>
      <c r="DA88" s="51" t="str">
        <f t="shared" si="363"/>
        <v>H</v>
      </c>
      <c r="DB88" s="50" t="str">
        <f t="shared" si="363"/>
        <v>A</v>
      </c>
      <c r="DO88" s="17" t="str">
        <f t="shared" ref="DO88:DO100" si="364">L88</f>
        <v>AFC Hornchurch</v>
      </c>
      <c r="DP88" s="21">
        <f t="shared" ref="DP88:DP100" si="365">SUM(DW88:DY88)</f>
        <v>24</v>
      </c>
      <c r="DQ88" s="11">
        <f t="shared" ref="DQ88:DQ100" si="366">COUNTIF($CP88:$DM88,"H")</f>
        <v>5</v>
      </c>
      <c r="DR88" s="11">
        <f t="shared" ref="DR88:DR100" si="367">COUNTIF($CP88:$DM88,"D")</f>
        <v>2</v>
      </c>
      <c r="DS88" s="11">
        <f t="shared" ref="DS88:DS100" si="368">COUNTIF($CP88:$DM88,"A")</f>
        <v>5</v>
      </c>
      <c r="DT88" s="11">
        <f>COUNTIF(CP$88:CP$100,"A")</f>
        <v>3</v>
      </c>
      <c r="DU88" s="11">
        <f>COUNTIF(CP$88:CP$100,"D")</f>
        <v>2</v>
      </c>
      <c r="DV88" s="11">
        <f>COUNTIF(CP$88:CP$100,"H")</f>
        <v>7</v>
      </c>
      <c r="DW88" s="21">
        <f t="shared" ref="DW88:DY100" si="369">DQ88+DT88</f>
        <v>8</v>
      </c>
      <c r="DX88" s="21">
        <f t="shared" si="369"/>
        <v>4</v>
      </c>
      <c r="DY88" s="21">
        <f t="shared" si="369"/>
        <v>12</v>
      </c>
      <c r="DZ88" s="20">
        <f>SUM($AR88:$BO88)+SUM(BQ$88:BQ$100)</f>
        <v>38</v>
      </c>
      <c r="EA88" s="20">
        <f>SUM($BQ88:$CN88)+SUM(AR$88:AR$100)</f>
        <v>40</v>
      </c>
      <c r="EB88" s="21">
        <f t="shared" ref="EB88:EB100" si="370">(DW88*3)+DX88</f>
        <v>28</v>
      </c>
      <c r="EC88" s="20">
        <f t="shared" ref="EC88:EC100" si="371">DZ88-EA88</f>
        <v>-2</v>
      </c>
      <c r="ED88" s="9"/>
      <c r="EE88" s="11">
        <f t="shared" ref="EE88:EE100" si="372">VLOOKUP($DO88,$B$88:$J$100,2,0)</f>
        <v>24</v>
      </c>
      <c r="EF88" s="11">
        <f t="shared" ref="EF88:EF100" si="373">VLOOKUP($DO88,$B$88:$J$100,3,0)</f>
        <v>8</v>
      </c>
      <c r="EG88" s="11">
        <f t="shared" ref="EG88:EG100" si="374">VLOOKUP($DO88,$B$88:$J$100,4,0)</f>
        <v>4</v>
      </c>
      <c r="EH88" s="11">
        <f t="shared" ref="EH88:EH100" si="375">VLOOKUP($DO88,$B$88:$J$100,5,0)</f>
        <v>12</v>
      </c>
      <c r="EI88" s="11">
        <f t="shared" ref="EI88:EI100" si="376">VLOOKUP($DO88,$B$88:$J$100,6,0)</f>
        <v>38</v>
      </c>
      <c r="EJ88" s="11">
        <f t="shared" ref="EJ88:EJ100" si="377">VLOOKUP($DO88,$B$88:$J$100,7,0)</f>
        <v>40</v>
      </c>
      <c r="EK88" s="11">
        <f t="shared" ref="EK88:EK100" si="378">VLOOKUP($DO88,$B$88:$J$100,8,0)</f>
        <v>28</v>
      </c>
      <c r="EL88" s="11">
        <f t="shared" ref="EL88:EL100" si="379">VLOOKUP($DO88,$B$88:$J$100,9,0)</f>
        <v>-2</v>
      </c>
      <c r="EN88" s="8">
        <f t="shared" ref="EN88:EN100" si="380">IF(DP88=EE88,0,1)</f>
        <v>0</v>
      </c>
      <c r="EO88" s="8">
        <f t="shared" ref="EO88:EU100" si="381">IF(DW88=EF88,0,1)</f>
        <v>0</v>
      </c>
      <c r="EP88" s="8">
        <f t="shared" si="381"/>
        <v>0</v>
      </c>
      <c r="EQ88" s="8">
        <f t="shared" si="381"/>
        <v>0</v>
      </c>
      <c r="ER88" s="8">
        <f t="shared" si="381"/>
        <v>0</v>
      </c>
      <c r="ES88" s="8">
        <f t="shared" si="381"/>
        <v>0</v>
      </c>
      <c r="ET88" s="8">
        <f t="shared" si="381"/>
        <v>0</v>
      </c>
      <c r="EU88" s="8">
        <f t="shared" si="381"/>
        <v>0</v>
      </c>
      <c r="EW88" s="8" t="str">
        <f t="shared" ref="EW88:EW100" si="382">IF(SUM($EN88:$EU88)=0,"",DO88)</f>
        <v/>
      </c>
      <c r="EX88" s="8" t="str">
        <f t="shared" ref="EX88:EX100" si="383">IF(SUM($EN88:$EU88)=0,"",EE88-DP88)</f>
        <v/>
      </c>
      <c r="EY88" s="8" t="str">
        <f t="shared" ref="EY88:FD100" si="384">IF(SUM($EN88:$EU88)=0,"",EF88-DW88)</f>
        <v/>
      </c>
      <c r="EZ88" s="8" t="str">
        <f t="shared" si="384"/>
        <v/>
      </c>
      <c r="FA88" s="8" t="str">
        <f t="shared" si="384"/>
        <v/>
      </c>
      <c r="FB88" s="8" t="str">
        <f t="shared" si="384"/>
        <v/>
      </c>
      <c r="FC88" s="8" t="str">
        <f t="shared" si="384"/>
        <v/>
      </c>
      <c r="FD88" s="8" t="str">
        <f t="shared" si="384"/>
        <v/>
      </c>
      <c r="FF88" s="79" t="s">
        <v>408</v>
      </c>
      <c r="FG88" s="65"/>
      <c r="FH88" s="64">
        <v>32</v>
      </c>
      <c r="FI88" s="64">
        <v>42</v>
      </c>
      <c r="FJ88" s="64">
        <v>48</v>
      </c>
      <c r="FK88" s="64">
        <v>15</v>
      </c>
      <c r="FL88" s="64">
        <v>26</v>
      </c>
      <c r="FM88" s="64">
        <v>20</v>
      </c>
      <c r="FN88" s="64">
        <v>41</v>
      </c>
      <c r="FO88" s="64">
        <v>21</v>
      </c>
      <c r="FP88" s="64">
        <v>32</v>
      </c>
      <c r="FQ88" s="64">
        <v>34</v>
      </c>
      <c r="FR88" s="64">
        <v>21</v>
      </c>
      <c r="FS88" s="63">
        <v>42</v>
      </c>
      <c r="FT88" s="10"/>
    </row>
    <row r="89" spans="1:185" s="8" customFormat="1" x14ac:dyDescent="0.2">
      <c r="A89" s="8">
        <v>2</v>
      </c>
      <c r="B89" s="8" t="s">
        <v>462</v>
      </c>
      <c r="C89" s="16">
        <v>24</v>
      </c>
      <c r="D89" s="16">
        <v>15</v>
      </c>
      <c r="E89" s="16">
        <v>4</v>
      </c>
      <c r="F89" s="16">
        <v>5</v>
      </c>
      <c r="G89" s="16">
        <v>56</v>
      </c>
      <c r="H89" s="16">
        <v>46</v>
      </c>
      <c r="I89" s="15">
        <v>49</v>
      </c>
      <c r="J89" s="16">
        <f t="shared" si="360"/>
        <v>10</v>
      </c>
      <c r="L89" s="79" t="s">
        <v>462</v>
      </c>
      <c r="M89" s="33" t="s">
        <v>102</v>
      </c>
      <c r="N89" s="28"/>
      <c r="O89" s="29" t="s">
        <v>16</v>
      </c>
      <c r="P89" s="29" t="s">
        <v>16</v>
      </c>
      <c r="Q89" s="29" t="s">
        <v>16</v>
      </c>
      <c r="R89" s="29" t="s">
        <v>98</v>
      </c>
      <c r="S89" s="29" t="s">
        <v>64</v>
      </c>
      <c r="T89" s="29" t="s">
        <v>102</v>
      </c>
      <c r="U89" s="29" t="s">
        <v>145</v>
      </c>
      <c r="V89" s="29" t="s">
        <v>83</v>
      </c>
      <c r="W89" s="29" t="s">
        <v>143</v>
      </c>
      <c r="X89" s="29" t="s">
        <v>143</v>
      </c>
      <c r="Y89" s="32" t="s">
        <v>21</v>
      </c>
      <c r="Z89" s="13"/>
      <c r="AA89" s="13"/>
      <c r="AB89" s="79" t="s">
        <v>462</v>
      </c>
      <c r="AC89" s="33" t="s">
        <v>341</v>
      </c>
      <c r="AD89" s="28"/>
      <c r="AE89" s="29" t="s">
        <v>258</v>
      </c>
      <c r="AF89" s="29" t="s">
        <v>336</v>
      </c>
      <c r="AG89" s="29" t="s">
        <v>371</v>
      </c>
      <c r="AH89" s="29" t="s">
        <v>58</v>
      </c>
      <c r="AI89" s="29" t="s">
        <v>331</v>
      </c>
      <c r="AJ89" s="29" t="s">
        <v>337</v>
      </c>
      <c r="AK89" s="29" t="s">
        <v>59</v>
      </c>
      <c r="AL89" s="29" t="s">
        <v>85</v>
      </c>
      <c r="AM89" s="29" t="s">
        <v>362</v>
      </c>
      <c r="AN89" s="29" t="s">
        <v>225</v>
      </c>
      <c r="AO89" s="32" t="s">
        <v>5</v>
      </c>
      <c r="AP89" s="13"/>
      <c r="AQ89" s="12"/>
      <c r="AR89" s="49">
        <f t="shared" ref="AR89:AX100" si="385">(IF(M89="","",(IF(MID(M89,2,1)="-",LEFT(M89,1),LEFT(M89,2)))+0))</f>
        <v>2</v>
      </c>
      <c r="AS89" s="47"/>
      <c r="AT89" s="48">
        <f t="shared" si="361"/>
        <v>2</v>
      </c>
      <c r="AU89" s="48">
        <f t="shared" si="361"/>
        <v>2</v>
      </c>
      <c r="AV89" s="48">
        <f t="shared" si="361"/>
        <v>2</v>
      </c>
      <c r="AW89" s="48">
        <f t="shared" si="361"/>
        <v>1</v>
      </c>
      <c r="AX89" s="48">
        <f t="shared" si="361"/>
        <v>4</v>
      </c>
      <c r="AY89" s="48">
        <f t="shared" si="361"/>
        <v>2</v>
      </c>
      <c r="AZ89" s="48">
        <f t="shared" si="361"/>
        <v>4</v>
      </c>
      <c r="BA89" s="48">
        <f t="shared" si="361"/>
        <v>2</v>
      </c>
      <c r="BB89" s="48">
        <f t="shared" si="361"/>
        <v>3</v>
      </c>
      <c r="BC89" s="48">
        <f t="shared" si="361"/>
        <v>3</v>
      </c>
      <c r="BD89" s="46">
        <f t="shared" si="361"/>
        <v>2</v>
      </c>
      <c r="BP89" s="9"/>
      <c r="BQ89" s="49">
        <f t="shared" ref="BQ89:BW100" si="386">(IF(M89="","",IF(RIGHT(M89,2)="10",RIGHT(M89,2),RIGHT(M89,1))+0))</f>
        <v>0</v>
      </c>
      <c r="BR89" s="47"/>
      <c r="BS89" s="48">
        <f t="shared" si="362"/>
        <v>1</v>
      </c>
      <c r="BT89" s="48">
        <f t="shared" si="362"/>
        <v>1</v>
      </c>
      <c r="BU89" s="48">
        <f t="shared" si="362"/>
        <v>1</v>
      </c>
      <c r="BV89" s="48">
        <f t="shared" si="362"/>
        <v>0</v>
      </c>
      <c r="BW89" s="48">
        <f t="shared" si="362"/>
        <v>3</v>
      </c>
      <c r="BX89" s="48">
        <f t="shared" si="362"/>
        <v>0</v>
      </c>
      <c r="BY89" s="48">
        <f t="shared" si="362"/>
        <v>2</v>
      </c>
      <c r="BZ89" s="48">
        <f t="shared" si="362"/>
        <v>3</v>
      </c>
      <c r="CA89" s="48">
        <f t="shared" si="362"/>
        <v>1</v>
      </c>
      <c r="CB89" s="48">
        <f t="shared" si="362"/>
        <v>1</v>
      </c>
      <c r="CC89" s="46">
        <f t="shared" si="362"/>
        <v>2</v>
      </c>
      <c r="CP89" s="49" t="str">
        <f t="shared" ref="CP89:CV100" si="387">(IF(M89="","",IF(AR89&gt;BQ89,"H",IF(AR89&lt;BQ89,"A","D"))))</f>
        <v>H</v>
      </c>
      <c r="CQ89" s="47"/>
      <c r="CR89" s="48" t="str">
        <f t="shared" si="363"/>
        <v>H</v>
      </c>
      <c r="CS89" s="48" t="str">
        <f t="shared" si="363"/>
        <v>H</v>
      </c>
      <c r="CT89" s="48" t="str">
        <f t="shared" si="363"/>
        <v>H</v>
      </c>
      <c r="CU89" s="48" t="str">
        <f t="shared" si="363"/>
        <v>H</v>
      </c>
      <c r="CV89" s="48" t="str">
        <f t="shared" si="363"/>
        <v>H</v>
      </c>
      <c r="CW89" s="48" t="str">
        <f t="shared" si="363"/>
        <v>H</v>
      </c>
      <c r="CX89" s="48" t="str">
        <f t="shared" si="363"/>
        <v>H</v>
      </c>
      <c r="CY89" s="48" t="str">
        <f t="shared" si="363"/>
        <v>A</v>
      </c>
      <c r="CZ89" s="48" t="str">
        <f t="shared" si="363"/>
        <v>H</v>
      </c>
      <c r="DA89" s="48" t="str">
        <f t="shared" si="363"/>
        <v>H</v>
      </c>
      <c r="DB89" s="46" t="str">
        <f t="shared" si="363"/>
        <v>D</v>
      </c>
      <c r="DO89" s="17" t="str">
        <f t="shared" si="364"/>
        <v>AFC Sudbury</v>
      </c>
      <c r="DP89" s="21">
        <f t="shared" si="365"/>
        <v>24</v>
      </c>
      <c r="DQ89" s="11">
        <f t="shared" si="366"/>
        <v>10</v>
      </c>
      <c r="DR89" s="11">
        <f t="shared" si="367"/>
        <v>1</v>
      </c>
      <c r="DS89" s="11">
        <f t="shared" si="368"/>
        <v>1</v>
      </c>
      <c r="DT89" s="11">
        <f>COUNTIF(CQ$88:CQ$100,"A")</f>
        <v>5</v>
      </c>
      <c r="DU89" s="11">
        <f>COUNTIF(CQ$88:CQ$100,"D")</f>
        <v>3</v>
      </c>
      <c r="DV89" s="11">
        <f>COUNTIF(CQ$88:CQ$100,"H")</f>
        <v>4</v>
      </c>
      <c r="DW89" s="21">
        <f t="shared" si="369"/>
        <v>15</v>
      </c>
      <c r="DX89" s="21">
        <f t="shared" si="369"/>
        <v>4</v>
      </c>
      <c r="DY89" s="21">
        <f t="shared" si="369"/>
        <v>5</v>
      </c>
      <c r="DZ89" s="20">
        <f>SUM($AR89:$BO89)+SUM(BR$88:BR$100)</f>
        <v>56</v>
      </c>
      <c r="EA89" s="20">
        <f>SUM($BQ89:$CN89)+SUM(AS$88:AS$100)</f>
        <v>46</v>
      </c>
      <c r="EB89" s="21">
        <f t="shared" si="370"/>
        <v>49</v>
      </c>
      <c r="EC89" s="20">
        <f t="shared" si="371"/>
        <v>10</v>
      </c>
      <c r="ED89" s="9"/>
      <c r="EE89" s="11">
        <f t="shared" si="372"/>
        <v>24</v>
      </c>
      <c r="EF89" s="11">
        <f t="shared" si="373"/>
        <v>15</v>
      </c>
      <c r="EG89" s="11">
        <f t="shared" si="374"/>
        <v>4</v>
      </c>
      <c r="EH89" s="11">
        <f t="shared" si="375"/>
        <v>5</v>
      </c>
      <c r="EI89" s="11">
        <f t="shared" si="376"/>
        <v>56</v>
      </c>
      <c r="EJ89" s="11">
        <f t="shared" si="377"/>
        <v>46</v>
      </c>
      <c r="EK89" s="11">
        <f t="shared" si="378"/>
        <v>49</v>
      </c>
      <c r="EL89" s="11">
        <f t="shared" si="379"/>
        <v>10</v>
      </c>
      <c r="EN89" s="8">
        <f t="shared" si="380"/>
        <v>0</v>
      </c>
      <c r="EO89" s="8">
        <f t="shared" si="381"/>
        <v>0</v>
      </c>
      <c r="EP89" s="8">
        <f t="shared" si="381"/>
        <v>0</v>
      </c>
      <c r="EQ89" s="8">
        <f t="shared" si="381"/>
        <v>0</v>
      </c>
      <c r="ER89" s="8">
        <f t="shared" si="381"/>
        <v>0</v>
      </c>
      <c r="ES89" s="8">
        <f t="shared" si="381"/>
        <v>0</v>
      </c>
      <c r="ET89" s="8">
        <f t="shared" si="381"/>
        <v>0</v>
      </c>
      <c r="EU89" s="8">
        <f t="shared" si="381"/>
        <v>0</v>
      </c>
      <c r="EW89" s="8" t="str">
        <f t="shared" si="382"/>
        <v/>
      </c>
      <c r="EX89" s="8" t="str">
        <f t="shared" si="383"/>
        <v/>
      </c>
      <c r="EY89" s="8" t="str">
        <f t="shared" si="384"/>
        <v/>
      </c>
      <c r="EZ89" s="8" t="str">
        <f t="shared" si="384"/>
        <v/>
      </c>
      <c r="FA89" s="8" t="str">
        <f t="shared" si="384"/>
        <v/>
      </c>
      <c r="FB89" s="8" t="str">
        <f t="shared" si="384"/>
        <v/>
      </c>
      <c r="FC89" s="8" t="str">
        <f t="shared" si="384"/>
        <v/>
      </c>
      <c r="FD89" s="8" t="str">
        <f t="shared" si="384"/>
        <v/>
      </c>
      <c r="FF89" s="79" t="s">
        <v>462</v>
      </c>
      <c r="FG89" s="61">
        <v>20</v>
      </c>
      <c r="FH89" s="59"/>
      <c r="FI89" s="60">
        <v>44</v>
      </c>
      <c r="FJ89" s="60">
        <v>14</v>
      </c>
      <c r="FK89" s="60">
        <v>66</v>
      </c>
      <c r="FL89" s="60">
        <v>32</v>
      </c>
      <c r="FM89" s="60">
        <v>24</v>
      </c>
      <c r="FN89" s="60">
        <v>34</v>
      </c>
      <c r="FO89" s="60">
        <v>23</v>
      </c>
      <c r="FP89" s="60">
        <v>24</v>
      </c>
      <c r="FQ89" s="60">
        <v>27</v>
      </c>
      <c r="FR89" s="60">
        <v>43</v>
      </c>
      <c r="FS89" s="58">
        <v>30</v>
      </c>
      <c r="FT89" s="10"/>
    </row>
    <row r="90" spans="1:185" s="8" customFormat="1" x14ac:dyDescent="0.2">
      <c r="A90" s="8">
        <v>3</v>
      </c>
      <c r="B90" s="8" t="s">
        <v>463</v>
      </c>
      <c r="C90" s="16">
        <v>24</v>
      </c>
      <c r="D90" s="16">
        <v>14</v>
      </c>
      <c r="E90" s="16">
        <v>4</v>
      </c>
      <c r="F90" s="16">
        <v>6</v>
      </c>
      <c r="G90" s="16">
        <v>67</v>
      </c>
      <c r="H90" s="16">
        <v>42</v>
      </c>
      <c r="I90" s="15">
        <v>46</v>
      </c>
      <c r="J90" s="16">
        <f t="shared" si="360"/>
        <v>25</v>
      </c>
      <c r="L90" s="79" t="s">
        <v>407</v>
      </c>
      <c r="M90" s="33" t="s">
        <v>16</v>
      </c>
      <c r="N90" s="29" t="s">
        <v>52</v>
      </c>
      <c r="O90" s="28"/>
      <c r="P90" s="29" t="s">
        <v>143</v>
      </c>
      <c r="Q90" s="29" t="s">
        <v>62</v>
      </c>
      <c r="R90" s="29" t="s">
        <v>16</v>
      </c>
      <c r="S90" s="29" t="s">
        <v>143</v>
      </c>
      <c r="T90" s="29" t="s">
        <v>62</v>
      </c>
      <c r="U90" s="29" t="s">
        <v>28</v>
      </c>
      <c r="V90" s="29" t="s">
        <v>28</v>
      </c>
      <c r="W90" s="29" t="s">
        <v>102</v>
      </c>
      <c r="X90" s="29" t="s">
        <v>109</v>
      </c>
      <c r="Y90" s="32" t="s">
        <v>106</v>
      </c>
      <c r="Z90" s="13"/>
      <c r="AA90" s="13"/>
      <c r="AB90" s="79" t="s">
        <v>407</v>
      </c>
      <c r="AC90" s="33" t="s">
        <v>25</v>
      </c>
      <c r="AD90" s="29" t="s">
        <v>84</v>
      </c>
      <c r="AE90" s="28"/>
      <c r="AF90" s="29" t="s">
        <v>325</v>
      </c>
      <c r="AG90" s="29" t="s">
        <v>63</v>
      </c>
      <c r="AH90" s="29" t="s">
        <v>74</v>
      </c>
      <c r="AI90" s="29" t="s">
        <v>26</v>
      </c>
      <c r="AJ90" s="29" t="s">
        <v>32</v>
      </c>
      <c r="AK90" s="29" t="s">
        <v>288</v>
      </c>
      <c r="AL90" s="29" t="s">
        <v>31</v>
      </c>
      <c r="AM90" s="29" t="s">
        <v>391</v>
      </c>
      <c r="AN90" s="29" t="s">
        <v>392</v>
      </c>
      <c r="AO90" s="32" t="s">
        <v>271</v>
      </c>
      <c r="AP90" s="13"/>
      <c r="AQ90" s="12"/>
      <c r="AR90" s="49">
        <f t="shared" si="385"/>
        <v>2</v>
      </c>
      <c r="AS90" s="48">
        <f t="shared" si="385"/>
        <v>3</v>
      </c>
      <c r="AT90" s="47"/>
      <c r="AU90" s="48">
        <f t="shared" si="361"/>
        <v>3</v>
      </c>
      <c r="AV90" s="48">
        <f t="shared" si="361"/>
        <v>4</v>
      </c>
      <c r="AW90" s="48">
        <f t="shared" si="361"/>
        <v>2</v>
      </c>
      <c r="AX90" s="48">
        <f t="shared" si="361"/>
        <v>3</v>
      </c>
      <c r="AY90" s="48">
        <f t="shared" si="361"/>
        <v>4</v>
      </c>
      <c r="AZ90" s="48">
        <f t="shared" si="361"/>
        <v>3</v>
      </c>
      <c r="BA90" s="48">
        <f t="shared" si="361"/>
        <v>3</v>
      </c>
      <c r="BB90" s="48">
        <f t="shared" si="361"/>
        <v>2</v>
      </c>
      <c r="BC90" s="48">
        <f t="shared" si="361"/>
        <v>2</v>
      </c>
      <c r="BD90" s="46">
        <f t="shared" si="361"/>
        <v>0</v>
      </c>
      <c r="BP90" s="9"/>
      <c r="BQ90" s="49">
        <f t="shared" si="386"/>
        <v>1</v>
      </c>
      <c r="BR90" s="48">
        <f t="shared" si="386"/>
        <v>2</v>
      </c>
      <c r="BS90" s="47"/>
      <c r="BT90" s="48">
        <f t="shared" si="362"/>
        <v>1</v>
      </c>
      <c r="BU90" s="48">
        <f t="shared" si="362"/>
        <v>1</v>
      </c>
      <c r="BV90" s="48">
        <f t="shared" si="362"/>
        <v>1</v>
      </c>
      <c r="BW90" s="48">
        <f t="shared" si="362"/>
        <v>1</v>
      </c>
      <c r="BX90" s="48">
        <f t="shared" si="362"/>
        <v>1</v>
      </c>
      <c r="BY90" s="48">
        <f t="shared" si="362"/>
        <v>0</v>
      </c>
      <c r="BZ90" s="48">
        <f t="shared" si="362"/>
        <v>0</v>
      </c>
      <c r="CA90" s="48">
        <f t="shared" si="362"/>
        <v>0</v>
      </c>
      <c r="CB90" s="48">
        <f t="shared" si="362"/>
        <v>4</v>
      </c>
      <c r="CC90" s="46">
        <f t="shared" si="362"/>
        <v>3</v>
      </c>
      <c r="CP90" s="49" t="str">
        <f t="shared" si="387"/>
        <v>H</v>
      </c>
      <c r="CQ90" s="48" t="str">
        <f t="shared" si="387"/>
        <v>H</v>
      </c>
      <c r="CR90" s="47"/>
      <c r="CS90" s="48" t="str">
        <f t="shared" si="363"/>
        <v>H</v>
      </c>
      <c r="CT90" s="48" t="str">
        <f t="shared" si="363"/>
        <v>H</v>
      </c>
      <c r="CU90" s="48" t="str">
        <f t="shared" si="363"/>
        <v>H</v>
      </c>
      <c r="CV90" s="48" t="str">
        <f t="shared" si="363"/>
        <v>H</v>
      </c>
      <c r="CW90" s="48" t="str">
        <f t="shared" si="363"/>
        <v>H</v>
      </c>
      <c r="CX90" s="48" t="str">
        <f t="shared" si="363"/>
        <v>H</v>
      </c>
      <c r="CY90" s="48" t="str">
        <f t="shared" si="363"/>
        <v>H</v>
      </c>
      <c r="CZ90" s="48" t="str">
        <f t="shared" si="363"/>
        <v>H</v>
      </c>
      <c r="DA90" s="48" t="str">
        <f t="shared" si="363"/>
        <v>A</v>
      </c>
      <c r="DB90" s="46" t="str">
        <f t="shared" si="363"/>
        <v>A</v>
      </c>
      <c r="DO90" s="17" t="str">
        <f t="shared" si="364"/>
        <v>Billericay Town</v>
      </c>
      <c r="DP90" s="21">
        <f t="shared" si="365"/>
        <v>24</v>
      </c>
      <c r="DQ90" s="11">
        <f t="shared" si="366"/>
        <v>10</v>
      </c>
      <c r="DR90" s="11">
        <f t="shared" si="367"/>
        <v>0</v>
      </c>
      <c r="DS90" s="11">
        <f t="shared" si="368"/>
        <v>2</v>
      </c>
      <c r="DT90" s="11">
        <f>COUNTIF(CR$88:CR$100,"A")</f>
        <v>7</v>
      </c>
      <c r="DU90" s="11">
        <f>COUNTIF(CR$88:CR$100,"D")</f>
        <v>2</v>
      </c>
      <c r="DV90" s="11">
        <f>COUNTIF(CR$88:CR$100,"H")</f>
        <v>3</v>
      </c>
      <c r="DW90" s="21">
        <f t="shared" si="369"/>
        <v>17</v>
      </c>
      <c r="DX90" s="21">
        <f t="shared" si="369"/>
        <v>2</v>
      </c>
      <c r="DY90" s="21">
        <f t="shared" si="369"/>
        <v>5</v>
      </c>
      <c r="DZ90" s="20">
        <f>SUM($AR90:$BO90)+SUM(BS$88:BS$100)</f>
        <v>70</v>
      </c>
      <c r="EA90" s="20">
        <f>SUM($BQ90:$CN90)+SUM(AT$88:AT$100)</f>
        <v>32</v>
      </c>
      <c r="EB90" s="21">
        <f t="shared" si="370"/>
        <v>53</v>
      </c>
      <c r="EC90" s="20">
        <f t="shared" si="371"/>
        <v>38</v>
      </c>
      <c r="ED90" s="9"/>
      <c r="EE90" s="11">
        <f t="shared" si="372"/>
        <v>24</v>
      </c>
      <c r="EF90" s="11">
        <f t="shared" si="373"/>
        <v>17</v>
      </c>
      <c r="EG90" s="11">
        <f t="shared" si="374"/>
        <v>2</v>
      </c>
      <c r="EH90" s="11">
        <f t="shared" si="375"/>
        <v>5</v>
      </c>
      <c r="EI90" s="11">
        <f t="shared" si="376"/>
        <v>70</v>
      </c>
      <c r="EJ90" s="11">
        <f t="shared" si="377"/>
        <v>32</v>
      </c>
      <c r="EK90" s="11">
        <f t="shared" si="378"/>
        <v>53</v>
      </c>
      <c r="EL90" s="11">
        <f t="shared" si="379"/>
        <v>38</v>
      </c>
      <c r="EN90" s="8">
        <f t="shared" si="380"/>
        <v>0</v>
      </c>
      <c r="EO90" s="8">
        <f t="shared" si="381"/>
        <v>0</v>
      </c>
      <c r="EP90" s="8">
        <f t="shared" si="381"/>
        <v>0</v>
      </c>
      <c r="EQ90" s="8">
        <f t="shared" si="381"/>
        <v>0</v>
      </c>
      <c r="ER90" s="8">
        <f t="shared" si="381"/>
        <v>0</v>
      </c>
      <c r="ES90" s="8">
        <f t="shared" si="381"/>
        <v>0</v>
      </c>
      <c r="ET90" s="8">
        <f t="shared" si="381"/>
        <v>0</v>
      </c>
      <c r="EU90" s="8">
        <f t="shared" si="381"/>
        <v>0</v>
      </c>
      <c r="EW90" s="8" t="str">
        <f t="shared" si="382"/>
        <v/>
      </c>
      <c r="EX90" s="8" t="str">
        <f t="shared" si="383"/>
        <v/>
      </c>
      <c r="EY90" s="8" t="str">
        <f t="shared" si="384"/>
        <v/>
      </c>
      <c r="EZ90" s="8" t="str">
        <f t="shared" si="384"/>
        <v/>
      </c>
      <c r="FA90" s="8" t="str">
        <f t="shared" si="384"/>
        <v/>
      </c>
      <c r="FB90" s="8" t="str">
        <f t="shared" si="384"/>
        <v/>
      </c>
      <c r="FC90" s="8" t="str">
        <f t="shared" si="384"/>
        <v/>
      </c>
      <c r="FD90" s="8" t="str">
        <f t="shared" si="384"/>
        <v/>
      </c>
      <c r="FF90" s="79" t="s">
        <v>407</v>
      </c>
      <c r="FG90" s="61">
        <v>42</v>
      </c>
      <c r="FH90" s="60">
        <v>41</v>
      </c>
      <c r="FI90" s="59"/>
      <c r="FJ90" s="60">
        <v>65</v>
      </c>
      <c r="FK90" s="60">
        <v>39</v>
      </c>
      <c r="FL90" s="60">
        <v>25</v>
      </c>
      <c r="FM90" s="60">
        <v>35</v>
      </c>
      <c r="FN90" s="60">
        <v>38</v>
      </c>
      <c r="FO90" s="60">
        <v>47</v>
      </c>
      <c r="FP90" s="60">
        <v>45</v>
      </c>
      <c r="FQ90" s="60">
        <v>55</v>
      </c>
      <c r="FR90" s="60">
        <v>70</v>
      </c>
      <c r="FS90" s="58">
        <v>42</v>
      </c>
      <c r="FT90" s="10"/>
    </row>
    <row r="91" spans="1:185" s="8" customFormat="1" x14ac:dyDescent="0.2">
      <c r="A91" s="8">
        <v>4</v>
      </c>
      <c r="B91" s="8" t="s">
        <v>363</v>
      </c>
      <c r="C91" s="16">
        <v>24</v>
      </c>
      <c r="D91" s="16">
        <v>13</v>
      </c>
      <c r="E91" s="16">
        <v>2</v>
      </c>
      <c r="F91" s="16">
        <v>9</v>
      </c>
      <c r="G91" s="16">
        <v>57</v>
      </c>
      <c r="H91" s="16">
        <v>43</v>
      </c>
      <c r="I91" s="15">
        <v>41</v>
      </c>
      <c r="J91" s="16">
        <f t="shared" si="360"/>
        <v>14</v>
      </c>
      <c r="L91" s="79" t="s">
        <v>406</v>
      </c>
      <c r="M91" s="33" t="s">
        <v>79</v>
      </c>
      <c r="N91" s="29" t="s">
        <v>35</v>
      </c>
      <c r="O91" s="29" t="s">
        <v>16</v>
      </c>
      <c r="P91" s="28"/>
      <c r="Q91" s="29" t="s">
        <v>62</v>
      </c>
      <c r="R91" s="29" t="s">
        <v>83</v>
      </c>
      <c r="S91" s="29" t="s">
        <v>123</v>
      </c>
      <c r="T91" s="29" t="s">
        <v>145</v>
      </c>
      <c r="U91" s="29" t="s">
        <v>79</v>
      </c>
      <c r="V91" s="29" t="s">
        <v>83</v>
      </c>
      <c r="W91" s="29" t="s">
        <v>120</v>
      </c>
      <c r="X91" s="29" t="s">
        <v>143</v>
      </c>
      <c r="Y91" s="32" t="s">
        <v>135</v>
      </c>
      <c r="Z91" s="13"/>
      <c r="AA91" s="13"/>
      <c r="AB91" s="79" t="s">
        <v>406</v>
      </c>
      <c r="AC91" s="33" t="s">
        <v>149</v>
      </c>
      <c r="AD91" s="29" t="s">
        <v>107</v>
      </c>
      <c r="AE91" s="29" t="s">
        <v>369</v>
      </c>
      <c r="AF91" s="28"/>
      <c r="AG91" s="29" t="s">
        <v>203</v>
      </c>
      <c r="AH91" s="29" t="s">
        <v>307</v>
      </c>
      <c r="AI91" s="29" t="s">
        <v>329</v>
      </c>
      <c r="AJ91" s="29" t="s">
        <v>333</v>
      </c>
      <c r="AK91" s="29" t="s">
        <v>320</v>
      </c>
      <c r="AL91" s="29" t="s">
        <v>342</v>
      </c>
      <c r="AM91" s="29" t="s">
        <v>84</v>
      </c>
      <c r="AN91" s="29" t="s">
        <v>32</v>
      </c>
      <c r="AO91" s="32" t="s">
        <v>418</v>
      </c>
      <c r="AP91" s="13"/>
      <c r="AQ91" s="12"/>
      <c r="AR91" s="49">
        <f t="shared" si="385"/>
        <v>0</v>
      </c>
      <c r="AS91" s="48">
        <f t="shared" si="385"/>
        <v>1</v>
      </c>
      <c r="AT91" s="48">
        <f t="shared" si="385"/>
        <v>2</v>
      </c>
      <c r="AU91" s="47"/>
      <c r="AV91" s="48">
        <f t="shared" si="361"/>
        <v>4</v>
      </c>
      <c r="AW91" s="48">
        <f t="shared" si="361"/>
        <v>2</v>
      </c>
      <c r="AX91" s="48">
        <f t="shared" si="361"/>
        <v>6</v>
      </c>
      <c r="AY91" s="48">
        <f t="shared" si="361"/>
        <v>4</v>
      </c>
      <c r="AZ91" s="48">
        <f t="shared" si="361"/>
        <v>0</v>
      </c>
      <c r="BA91" s="48">
        <f t="shared" si="361"/>
        <v>2</v>
      </c>
      <c r="BB91" s="48">
        <f t="shared" si="361"/>
        <v>0</v>
      </c>
      <c r="BC91" s="48">
        <f t="shared" si="361"/>
        <v>3</v>
      </c>
      <c r="BD91" s="46">
        <f t="shared" si="361"/>
        <v>1</v>
      </c>
      <c r="BP91" s="9"/>
      <c r="BQ91" s="49">
        <f t="shared" si="386"/>
        <v>2</v>
      </c>
      <c r="BR91" s="48">
        <f t="shared" si="386"/>
        <v>2</v>
      </c>
      <c r="BS91" s="48">
        <f t="shared" si="386"/>
        <v>1</v>
      </c>
      <c r="BT91" s="47"/>
      <c r="BU91" s="48">
        <f t="shared" si="362"/>
        <v>1</v>
      </c>
      <c r="BV91" s="48">
        <f t="shared" si="362"/>
        <v>3</v>
      </c>
      <c r="BW91" s="48">
        <f t="shared" si="362"/>
        <v>2</v>
      </c>
      <c r="BX91" s="48">
        <f t="shared" si="362"/>
        <v>2</v>
      </c>
      <c r="BY91" s="48">
        <f t="shared" si="362"/>
        <v>2</v>
      </c>
      <c r="BZ91" s="48">
        <f t="shared" si="362"/>
        <v>3</v>
      </c>
      <c r="CA91" s="48">
        <f t="shared" si="362"/>
        <v>1</v>
      </c>
      <c r="CB91" s="48">
        <f t="shared" si="362"/>
        <v>1</v>
      </c>
      <c r="CC91" s="46">
        <f t="shared" si="362"/>
        <v>3</v>
      </c>
      <c r="CP91" s="49" t="str">
        <f t="shared" si="387"/>
        <v>A</v>
      </c>
      <c r="CQ91" s="48" t="str">
        <f t="shared" si="387"/>
        <v>A</v>
      </c>
      <c r="CR91" s="48" t="str">
        <f t="shared" si="387"/>
        <v>H</v>
      </c>
      <c r="CS91" s="47"/>
      <c r="CT91" s="48" t="str">
        <f t="shared" si="363"/>
        <v>H</v>
      </c>
      <c r="CU91" s="48" t="str">
        <f t="shared" si="363"/>
        <v>A</v>
      </c>
      <c r="CV91" s="48" t="str">
        <f t="shared" si="363"/>
        <v>H</v>
      </c>
      <c r="CW91" s="48" t="str">
        <f t="shared" si="363"/>
        <v>H</v>
      </c>
      <c r="CX91" s="48" t="str">
        <f t="shared" si="363"/>
        <v>A</v>
      </c>
      <c r="CY91" s="48" t="str">
        <f t="shared" si="363"/>
        <v>A</v>
      </c>
      <c r="CZ91" s="48" t="str">
        <f t="shared" si="363"/>
        <v>A</v>
      </c>
      <c r="DA91" s="48" t="str">
        <f t="shared" si="363"/>
        <v>H</v>
      </c>
      <c r="DB91" s="46" t="str">
        <f t="shared" si="363"/>
        <v>A</v>
      </c>
      <c r="DO91" s="17" t="str">
        <f t="shared" si="364"/>
        <v>Brentwood Town</v>
      </c>
      <c r="DP91" s="21">
        <f t="shared" si="365"/>
        <v>24</v>
      </c>
      <c r="DQ91" s="11">
        <f t="shared" si="366"/>
        <v>5</v>
      </c>
      <c r="DR91" s="11">
        <f t="shared" si="367"/>
        <v>0</v>
      </c>
      <c r="DS91" s="11">
        <f t="shared" si="368"/>
        <v>7</v>
      </c>
      <c r="DT91" s="11">
        <f>COUNTIF(CS$88:CS$100,"A")</f>
        <v>5</v>
      </c>
      <c r="DU91" s="11">
        <f>COUNTIF(CS$88:CS$100,"D")</f>
        <v>0</v>
      </c>
      <c r="DV91" s="11">
        <f>COUNTIF(CS$88:CS$100,"H")</f>
        <v>7</v>
      </c>
      <c r="DW91" s="21">
        <f t="shared" si="369"/>
        <v>10</v>
      </c>
      <c r="DX91" s="21">
        <f t="shared" si="369"/>
        <v>0</v>
      </c>
      <c r="DY91" s="21">
        <f t="shared" si="369"/>
        <v>14</v>
      </c>
      <c r="DZ91" s="20">
        <f>SUM($AR91:$BO91)+SUM(BT$88:BT$100)</f>
        <v>48</v>
      </c>
      <c r="EA91" s="20">
        <f>SUM($BQ91:$CN91)+SUM(AU$88:AU$100)</f>
        <v>48</v>
      </c>
      <c r="EB91" s="21">
        <f t="shared" si="370"/>
        <v>30</v>
      </c>
      <c r="EC91" s="20">
        <f t="shared" si="371"/>
        <v>0</v>
      </c>
      <c r="ED91" s="9"/>
      <c r="EE91" s="11">
        <f t="shared" si="372"/>
        <v>24</v>
      </c>
      <c r="EF91" s="11">
        <f t="shared" si="373"/>
        <v>10</v>
      </c>
      <c r="EG91" s="11">
        <f t="shared" si="374"/>
        <v>0</v>
      </c>
      <c r="EH91" s="11">
        <f t="shared" si="375"/>
        <v>14</v>
      </c>
      <c r="EI91" s="11">
        <f t="shared" si="376"/>
        <v>48</v>
      </c>
      <c r="EJ91" s="11">
        <f t="shared" si="377"/>
        <v>48</v>
      </c>
      <c r="EK91" s="11">
        <f t="shared" si="378"/>
        <v>30</v>
      </c>
      <c r="EL91" s="11">
        <f t="shared" si="379"/>
        <v>0</v>
      </c>
      <c r="EN91" s="8">
        <f t="shared" si="380"/>
        <v>0</v>
      </c>
      <c r="EO91" s="8">
        <f t="shared" si="381"/>
        <v>0</v>
      </c>
      <c r="EP91" s="8">
        <f t="shared" si="381"/>
        <v>0</v>
      </c>
      <c r="EQ91" s="8">
        <f t="shared" si="381"/>
        <v>0</v>
      </c>
      <c r="ER91" s="8">
        <f t="shared" si="381"/>
        <v>0</v>
      </c>
      <c r="ES91" s="8">
        <f t="shared" si="381"/>
        <v>0</v>
      </c>
      <c r="ET91" s="8">
        <f t="shared" si="381"/>
        <v>0</v>
      </c>
      <c r="EU91" s="8">
        <f t="shared" si="381"/>
        <v>0</v>
      </c>
      <c r="EW91" s="8" t="str">
        <f t="shared" si="382"/>
        <v/>
      </c>
      <c r="EX91" s="8" t="str">
        <f t="shared" si="383"/>
        <v/>
      </c>
      <c r="EY91" s="8" t="str">
        <f t="shared" si="384"/>
        <v/>
      </c>
      <c r="EZ91" s="8" t="str">
        <f t="shared" si="384"/>
        <v/>
      </c>
      <c r="FA91" s="8" t="str">
        <f t="shared" si="384"/>
        <v/>
      </c>
      <c r="FB91" s="8" t="str">
        <f t="shared" si="384"/>
        <v/>
      </c>
      <c r="FC91" s="8" t="str">
        <f t="shared" si="384"/>
        <v/>
      </c>
      <c r="FD91" s="8" t="str">
        <f t="shared" si="384"/>
        <v/>
      </c>
      <c r="FF91" s="79" t="s">
        <v>406</v>
      </c>
      <c r="FG91" s="61">
        <v>22</v>
      </c>
      <c r="FH91" s="60">
        <v>32</v>
      </c>
      <c r="FI91" s="60">
        <v>22</v>
      </c>
      <c r="FJ91" s="59"/>
      <c r="FK91" s="60">
        <v>20</v>
      </c>
      <c r="FL91" s="60">
        <v>30</v>
      </c>
      <c r="FM91" s="60">
        <v>22</v>
      </c>
      <c r="FN91" s="60">
        <v>24</v>
      </c>
      <c r="FO91" s="60">
        <v>25</v>
      </c>
      <c r="FP91" s="60">
        <v>15</v>
      </c>
      <c r="FQ91" s="60">
        <v>33</v>
      </c>
      <c r="FR91" s="60">
        <v>30</v>
      </c>
      <c r="FS91" s="58">
        <v>24</v>
      </c>
      <c r="FT91" s="10"/>
    </row>
    <row r="92" spans="1:185" s="8" customFormat="1" x14ac:dyDescent="0.2">
      <c r="A92" s="8">
        <v>5</v>
      </c>
      <c r="B92" s="8" t="s">
        <v>404</v>
      </c>
      <c r="C92" s="16">
        <v>24</v>
      </c>
      <c r="D92" s="16">
        <v>10</v>
      </c>
      <c r="E92" s="16">
        <v>5</v>
      </c>
      <c r="F92" s="16">
        <v>9</v>
      </c>
      <c r="G92" s="16">
        <v>52</v>
      </c>
      <c r="H92" s="16">
        <v>56</v>
      </c>
      <c r="I92" s="15">
        <v>35</v>
      </c>
      <c r="J92" s="16">
        <f t="shared" si="360"/>
        <v>-4</v>
      </c>
      <c r="L92" s="79" t="s">
        <v>465</v>
      </c>
      <c r="M92" s="33" t="s">
        <v>83</v>
      </c>
      <c r="N92" s="29" t="s">
        <v>55</v>
      </c>
      <c r="O92" s="29" t="s">
        <v>87</v>
      </c>
      <c r="P92" s="29" t="s">
        <v>98</v>
      </c>
      <c r="Q92" s="28"/>
      <c r="R92" s="29" t="s">
        <v>52</v>
      </c>
      <c r="S92" s="29" t="s">
        <v>373</v>
      </c>
      <c r="T92" s="29" t="s">
        <v>35</v>
      </c>
      <c r="U92" s="29" t="s">
        <v>52</v>
      </c>
      <c r="V92" s="29" t="s">
        <v>152</v>
      </c>
      <c r="W92" s="29" t="s">
        <v>28</v>
      </c>
      <c r="X92" s="29" t="s">
        <v>152</v>
      </c>
      <c r="Y92" s="32" t="s">
        <v>161</v>
      </c>
      <c r="Z92" s="13"/>
      <c r="AA92" s="13"/>
      <c r="AB92" s="79" t="s">
        <v>465</v>
      </c>
      <c r="AC92" s="33" t="s">
        <v>225</v>
      </c>
      <c r="AD92" s="29" t="s">
        <v>217</v>
      </c>
      <c r="AE92" s="29" t="s">
        <v>174</v>
      </c>
      <c r="AF92" s="29" t="s">
        <v>15</v>
      </c>
      <c r="AG92" s="28"/>
      <c r="AH92" s="29" t="s">
        <v>216</v>
      </c>
      <c r="AI92" s="29" t="s">
        <v>364</v>
      </c>
      <c r="AJ92" s="29" t="s">
        <v>82</v>
      </c>
      <c r="AK92" s="29" t="s">
        <v>267</v>
      </c>
      <c r="AL92" s="29" t="s">
        <v>169</v>
      </c>
      <c r="AM92" s="29" t="s">
        <v>208</v>
      </c>
      <c r="AN92" s="29" t="s">
        <v>241</v>
      </c>
      <c r="AO92" s="32" t="s">
        <v>470</v>
      </c>
      <c r="AP92" s="13"/>
      <c r="AQ92" s="12"/>
      <c r="AR92" s="49">
        <f t="shared" si="385"/>
        <v>2</v>
      </c>
      <c r="AS92" s="48">
        <f t="shared" si="385"/>
        <v>1</v>
      </c>
      <c r="AT92" s="48">
        <f t="shared" si="385"/>
        <v>1</v>
      </c>
      <c r="AU92" s="48">
        <f t="shared" si="385"/>
        <v>1</v>
      </c>
      <c r="AV92" s="47"/>
      <c r="AW92" s="48">
        <f t="shared" si="361"/>
        <v>3</v>
      </c>
      <c r="AX92" s="48">
        <f t="shared" si="361"/>
        <v>7</v>
      </c>
      <c r="AY92" s="48">
        <f t="shared" si="361"/>
        <v>1</v>
      </c>
      <c r="AZ92" s="48">
        <f t="shared" si="361"/>
        <v>3</v>
      </c>
      <c r="BA92" s="48">
        <f t="shared" si="361"/>
        <v>4</v>
      </c>
      <c r="BB92" s="48">
        <f t="shared" si="361"/>
        <v>3</v>
      </c>
      <c r="BC92" s="48">
        <f t="shared" si="361"/>
        <v>4</v>
      </c>
      <c r="BD92" s="46">
        <f t="shared" si="361"/>
        <v>0</v>
      </c>
      <c r="BP92" s="9"/>
      <c r="BQ92" s="49">
        <f t="shared" si="386"/>
        <v>3</v>
      </c>
      <c r="BR92" s="48">
        <f t="shared" si="386"/>
        <v>1</v>
      </c>
      <c r="BS92" s="48">
        <f t="shared" si="386"/>
        <v>4</v>
      </c>
      <c r="BT92" s="48">
        <f t="shared" si="386"/>
        <v>0</v>
      </c>
      <c r="BU92" s="47"/>
      <c r="BV92" s="48">
        <f t="shared" si="362"/>
        <v>2</v>
      </c>
      <c r="BW92" s="48">
        <f t="shared" si="362"/>
        <v>3</v>
      </c>
      <c r="BX92" s="48">
        <f t="shared" si="362"/>
        <v>2</v>
      </c>
      <c r="BY92" s="48">
        <f t="shared" si="362"/>
        <v>2</v>
      </c>
      <c r="BZ92" s="48">
        <f t="shared" si="362"/>
        <v>0</v>
      </c>
      <c r="CA92" s="48">
        <f t="shared" si="362"/>
        <v>0</v>
      </c>
      <c r="CB92" s="48">
        <f t="shared" si="362"/>
        <v>0</v>
      </c>
      <c r="CC92" s="46">
        <f t="shared" si="362"/>
        <v>0</v>
      </c>
      <c r="CP92" s="49" t="str">
        <f t="shared" si="387"/>
        <v>A</v>
      </c>
      <c r="CQ92" s="48" t="str">
        <f t="shared" si="387"/>
        <v>D</v>
      </c>
      <c r="CR92" s="48" t="str">
        <f t="shared" si="387"/>
        <v>A</v>
      </c>
      <c r="CS92" s="48" t="str">
        <f t="shared" si="387"/>
        <v>H</v>
      </c>
      <c r="CT92" s="47"/>
      <c r="CU92" s="48" t="str">
        <f t="shared" si="363"/>
        <v>H</v>
      </c>
      <c r="CV92" s="48" t="str">
        <f t="shared" si="363"/>
        <v>H</v>
      </c>
      <c r="CW92" s="48" t="str">
        <f t="shared" si="363"/>
        <v>A</v>
      </c>
      <c r="CX92" s="48" t="str">
        <f t="shared" si="363"/>
        <v>H</v>
      </c>
      <c r="CY92" s="48" t="str">
        <f t="shared" si="363"/>
        <v>H</v>
      </c>
      <c r="CZ92" s="48" t="str">
        <f t="shared" si="363"/>
        <v>H</v>
      </c>
      <c r="DA92" s="48" t="str">
        <f t="shared" si="363"/>
        <v>H</v>
      </c>
      <c r="DB92" s="46" t="str">
        <f t="shared" si="363"/>
        <v>D</v>
      </c>
      <c r="DO92" s="17" t="str">
        <f t="shared" si="364"/>
        <v>Brightlingsea Regent</v>
      </c>
      <c r="DP92" s="21">
        <f t="shared" si="365"/>
        <v>24</v>
      </c>
      <c r="DQ92" s="11">
        <f t="shared" si="366"/>
        <v>7</v>
      </c>
      <c r="DR92" s="11">
        <f t="shared" si="367"/>
        <v>2</v>
      </c>
      <c r="DS92" s="11">
        <f t="shared" si="368"/>
        <v>3</v>
      </c>
      <c r="DT92" s="11">
        <f>COUNTIF(CT$88:CT$100,"A")</f>
        <v>3</v>
      </c>
      <c r="DU92" s="11">
        <f>COUNTIF(CT$88:CT$100,"D")</f>
        <v>1</v>
      </c>
      <c r="DV92" s="11">
        <f>COUNTIF(CT$88:CT$100,"H")</f>
        <v>8</v>
      </c>
      <c r="DW92" s="21">
        <f t="shared" si="369"/>
        <v>10</v>
      </c>
      <c r="DX92" s="21">
        <f t="shared" si="369"/>
        <v>3</v>
      </c>
      <c r="DY92" s="21">
        <f t="shared" si="369"/>
        <v>11</v>
      </c>
      <c r="DZ92" s="20">
        <f>SUM($AR92:$BO92)+SUM(BU$88:BU$100)</f>
        <v>45</v>
      </c>
      <c r="EA92" s="20">
        <f>SUM($BQ92:$CN92)+SUM(AV$88:AV$100)</f>
        <v>46</v>
      </c>
      <c r="EB92" s="21">
        <f t="shared" si="370"/>
        <v>33</v>
      </c>
      <c r="EC92" s="20">
        <f t="shared" si="371"/>
        <v>-1</v>
      </c>
      <c r="ED92" s="9"/>
      <c r="EE92" s="11">
        <f t="shared" si="372"/>
        <v>24</v>
      </c>
      <c r="EF92" s="11">
        <f t="shared" si="373"/>
        <v>10</v>
      </c>
      <c r="EG92" s="11">
        <f t="shared" si="374"/>
        <v>3</v>
      </c>
      <c r="EH92" s="11">
        <f t="shared" si="375"/>
        <v>11</v>
      </c>
      <c r="EI92" s="11">
        <f t="shared" si="376"/>
        <v>45</v>
      </c>
      <c r="EJ92" s="11">
        <f t="shared" si="377"/>
        <v>46</v>
      </c>
      <c r="EK92" s="11">
        <f t="shared" si="378"/>
        <v>33</v>
      </c>
      <c r="EL92" s="11">
        <f t="shared" si="379"/>
        <v>-1</v>
      </c>
      <c r="EN92" s="8">
        <f t="shared" si="380"/>
        <v>0</v>
      </c>
      <c r="EO92" s="8">
        <f t="shared" si="381"/>
        <v>0</v>
      </c>
      <c r="EP92" s="8">
        <f t="shared" si="381"/>
        <v>0</v>
      </c>
      <c r="EQ92" s="8">
        <f t="shared" si="381"/>
        <v>0</v>
      </c>
      <c r="ER92" s="8">
        <f t="shared" si="381"/>
        <v>0</v>
      </c>
      <c r="ES92" s="8">
        <f t="shared" si="381"/>
        <v>0</v>
      </c>
      <c r="ET92" s="8">
        <f t="shared" si="381"/>
        <v>0</v>
      </c>
      <c r="EU92" s="8">
        <f t="shared" si="381"/>
        <v>0</v>
      </c>
      <c r="EW92" s="8" t="str">
        <f t="shared" si="382"/>
        <v/>
      </c>
      <c r="EX92" s="8" t="str">
        <f t="shared" si="383"/>
        <v/>
      </c>
      <c r="EY92" s="8" t="str">
        <f t="shared" si="384"/>
        <v/>
      </c>
      <c r="EZ92" s="8" t="str">
        <f t="shared" si="384"/>
        <v/>
      </c>
      <c r="FA92" s="8" t="str">
        <f t="shared" si="384"/>
        <v/>
      </c>
      <c r="FB92" s="8" t="str">
        <f t="shared" si="384"/>
        <v/>
      </c>
      <c r="FC92" s="8" t="str">
        <f t="shared" si="384"/>
        <v/>
      </c>
      <c r="FD92" s="8" t="str">
        <f t="shared" si="384"/>
        <v/>
      </c>
      <c r="FF92" s="79" t="s">
        <v>465</v>
      </c>
      <c r="FG92" s="61">
        <v>10</v>
      </c>
      <c r="FH92" s="60">
        <v>26</v>
      </c>
      <c r="FI92" s="60">
        <v>30</v>
      </c>
      <c r="FJ92" s="60">
        <v>28</v>
      </c>
      <c r="FK92" s="59"/>
      <c r="FL92" s="60">
        <v>14</v>
      </c>
      <c r="FM92" s="60">
        <v>15</v>
      </c>
      <c r="FN92" s="60">
        <v>22</v>
      </c>
      <c r="FO92" s="60">
        <v>20</v>
      </c>
      <c r="FP92" s="60">
        <v>35</v>
      </c>
      <c r="FQ92" s="60">
        <v>30</v>
      </c>
      <c r="FR92" s="60">
        <v>22</v>
      </c>
      <c r="FS92" s="58">
        <v>36</v>
      </c>
      <c r="FT92" s="10"/>
    </row>
    <row r="93" spans="1:185" s="8" customFormat="1" x14ac:dyDescent="0.2">
      <c r="A93" s="8">
        <v>6</v>
      </c>
      <c r="B93" s="8" t="s">
        <v>464</v>
      </c>
      <c r="C93" s="16">
        <v>24</v>
      </c>
      <c r="D93" s="16">
        <v>10</v>
      </c>
      <c r="E93" s="16">
        <v>4</v>
      </c>
      <c r="F93" s="16">
        <v>10</v>
      </c>
      <c r="G93" s="16">
        <v>56</v>
      </c>
      <c r="H93" s="16">
        <v>53</v>
      </c>
      <c r="I93" s="15">
        <v>34</v>
      </c>
      <c r="J93" s="16">
        <f t="shared" si="360"/>
        <v>3</v>
      </c>
      <c r="L93" s="79" t="s">
        <v>402</v>
      </c>
      <c r="M93" s="33" t="s">
        <v>52</v>
      </c>
      <c r="N93" s="29" t="s">
        <v>55</v>
      </c>
      <c r="O93" s="29" t="s">
        <v>99</v>
      </c>
      <c r="P93" s="29" t="s">
        <v>102</v>
      </c>
      <c r="Q93" s="29" t="s">
        <v>55</v>
      </c>
      <c r="R93" s="28"/>
      <c r="S93" s="29" t="s">
        <v>143</v>
      </c>
      <c r="T93" s="29" t="s">
        <v>28</v>
      </c>
      <c r="U93" s="29" t="s">
        <v>102</v>
      </c>
      <c r="V93" s="29" t="s">
        <v>75</v>
      </c>
      <c r="W93" s="29" t="s">
        <v>16</v>
      </c>
      <c r="X93" s="29" t="s">
        <v>135</v>
      </c>
      <c r="Y93" s="32" t="s">
        <v>79</v>
      </c>
      <c r="Z93" s="13"/>
      <c r="AA93" s="13"/>
      <c r="AB93" s="79" t="s">
        <v>402</v>
      </c>
      <c r="AC93" s="33" t="s">
        <v>226</v>
      </c>
      <c r="AD93" s="29" t="s">
        <v>321</v>
      </c>
      <c r="AE93" s="29" t="s">
        <v>272</v>
      </c>
      <c r="AF93" s="29" t="s">
        <v>228</v>
      </c>
      <c r="AG93" s="29" t="s">
        <v>388</v>
      </c>
      <c r="AH93" s="28"/>
      <c r="AI93" s="29" t="s">
        <v>266</v>
      </c>
      <c r="AJ93" s="29" t="s">
        <v>325</v>
      </c>
      <c r="AK93" s="29" t="s">
        <v>193</v>
      </c>
      <c r="AL93" s="29" t="s">
        <v>227</v>
      </c>
      <c r="AM93" s="29" t="s">
        <v>342</v>
      </c>
      <c r="AN93" s="29" t="s">
        <v>258</v>
      </c>
      <c r="AO93" s="32" t="s">
        <v>318</v>
      </c>
      <c r="AP93" s="13"/>
      <c r="AQ93" s="12"/>
      <c r="AR93" s="49">
        <f t="shared" si="385"/>
        <v>3</v>
      </c>
      <c r="AS93" s="48">
        <f t="shared" si="385"/>
        <v>1</v>
      </c>
      <c r="AT93" s="48">
        <f t="shared" si="385"/>
        <v>1</v>
      </c>
      <c r="AU93" s="48">
        <f t="shared" si="385"/>
        <v>2</v>
      </c>
      <c r="AV93" s="48">
        <f t="shared" si="385"/>
        <v>1</v>
      </c>
      <c r="AW93" s="47"/>
      <c r="AX93" s="48">
        <f t="shared" si="361"/>
        <v>3</v>
      </c>
      <c r="AY93" s="48">
        <f t="shared" si="361"/>
        <v>3</v>
      </c>
      <c r="AZ93" s="48">
        <f t="shared" si="361"/>
        <v>2</v>
      </c>
      <c r="BA93" s="48">
        <f t="shared" si="361"/>
        <v>3</v>
      </c>
      <c r="BB93" s="48">
        <f t="shared" si="361"/>
        <v>2</v>
      </c>
      <c r="BC93" s="48">
        <f t="shared" si="361"/>
        <v>1</v>
      </c>
      <c r="BD93" s="46">
        <f t="shared" si="361"/>
        <v>0</v>
      </c>
      <c r="BP93" s="9"/>
      <c r="BQ93" s="49">
        <f t="shared" si="386"/>
        <v>2</v>
      </c>
      <c r="BR93" s="48">
        <f t="shared" si="386"/>
        <v>1</v>
      </c>
      <c r="BS93" s="48">
        <f t="shared" si="386"/>
        <v>5</v>
      </c>
      <c r="BT93" s="48">
        <f t="shared" si="386"/>
        <v>0</v>
      </c>
      <c r="BU93" s="48">
        <f t="shared" si="386"/>
        <v>1</v>
      </c>
      <c r="BV93" s="47"/>
      <c r="BW93" s="48">
        <f t="shared" si="362"/>
        <v>1</v>
      </c>
      <c r="BX93" s="48">
        <f t="shared" si="362"/>
        <v>0</v>
      </c>
      <c r="BY93" s="48">
        <f t="shared" si="362"/>
        <v>0</v>
      </c>
      <c r="BZ93" s="48">
        <f t="shared" si="362"/>
        <v>3</v>
      </c>
      <c r="CA93" s="48">
        <f t="shared" si="362"/>
        <v>1</v>
      </c>
      <c r="CB93" s="48">
        <f t="shared" si="362"/>
        <v>3</v>
      </c>
      <c r="CC93" s="46">
        <f t="shared" si="362"/>
        <v>2</v>
      </c>
      <c r="CP93" s="49" t="str">
        <f t="shared" si="387"/>
        <v>H</v>
      </c>
      <c r="CQ93" s="48" t="str">
        <f t="shared" si="387"/>
        <v>D</v>
      </c>
      <c r="CR93" s="48" t="str">
        <f t="shared" si="387"/>
        <v>A</v>
      </c>
      <c r="CS93" s="48" t="str">
        <f t="shared" si="387"/>
        <v>H</v>
      </c>
      <c r="CT93" s="48" t="str">
        <f t="shared" si="387"/>
        <v>D</v>
      </c>
      <c r="CU93" s="47"/>
      <c r="CV93" s="48" t="str">
        <f t="shared" si="363"/>
        <v>H</v>
      </c>
      <c r="CW93" s="48" t="str">
        <f t="shared" si="363"/>
        <v>H</v>
      </c>
      <c r="CX93" s="48" t="str">
        <f t="shared" si="363"/>
        <v>H</v>
      </c>
      <c r="CY93" s="48" t="str">
        <f t="shared" si="363"/>
        <v>D</v>
      </c>
      <c r="CZ93" s="48" t="str">
        <f t="shared" si="363"/>
        <v>H</v>
      </c>
      <c r="DA93" s="48" t="str">
        <f t="shared" si="363"/>
        <v>A</v>
      </c>
      <c r="DB93" s="46" t="str">
        <f t="shared" si="363"/>
        <v>A</v>
      </c>
      <c r="DO93" s="17" t="str">
        <f t="shared" si="364"/>
        <v>Cheshunt</v>
      </c>
      <c r="DP93" s="21">
        <f t="shared" si="365"/>
        <v>24</v>
      </c>
      <c r="DQ93" s="11">
        <f t="shared" si="366"/>
        <v>6</v>
      </c>
      <c r="DR93" s="11">
        <f t="shared" si="367"/>
        <v>3</v>
      </c>
      <c r="DS93" s="11">
        <f t="shared" si="368"/>
        <v>3</v>
      </c>
      <c r="DT93" s="11">
        <f>COUNTIF(CU$88:CU$100,"A")</f>
        <v>3</v>
      </c>
      <c r="DU93" s="11">
        <f>COUNTIF(CU$88:CU$100,"D")</f>
        <v>2</v>
      </c>
      <c r="DV93" s="11">
        <f>COUNTIF(CU$88:CU$100,"H")</f>
        <v>7</v>
      </c>
      <c r="DW93" s="21">
        <f t="shared" si="369"/>
        <v>9</v>
      </c>
      <c r="DX93" s="21">
        <f t="shared" si="369"/>
        <v>5</v>
      </c>
      <c r="DY93" s="21">
        <f t="shared" si="369"/>
        <v>10</v>
      </c>
      <c r="DZ93" s="20">
        <f>SUM($AR93:$BO93)+SUM(BV$88:BV$100)</f>
        <v>41</v>
      </c>
      <c r="EA93" s="20">
        <f>SUM($BQ93:$CN93)+SUM(AW$88:AW$100)</f>
        <v>45</v>
      </c>
      <c r="EB93" s="21">
        <f t="shared" si="370"/>
        <v>32</v>
      </c>
      <c r="EC93" s="20">
        <f t="shared" si="371"/>
        <v>-4</v>
      </c>
      <c r="ED93" s="9"/>
      <c r="EE93" s="11">
        <f t="shared" si="372"/>
        <v>24</v>
      </c>
      <c r="EF93" s="11">
        <f t="shared" si="373"/>
        <v>9</v>
      </c>
      <c r="EG93" s="11">
        <f t="shared" si="374"/>
        <v>5</v>
      </c>
      <c r="EH93" s="11">
        <f t="shared" si="375"/>
        <v>10</v>
      </c>
      <c r="EI93" s="11">
        <f t="shared" si="376"/>
        <v>41</v>
      </c>
      <c r="EJ93" s="11">
        <f t="shared" si="377"/>
        <v>45</v>
      </c>
      <c r="EK93" s="11">
        <f t="shared" si="378"/>
        <v>32</v>
      </c>
      <c r="EL93" s="11">
        <f t="shared" si="379"/>
        <v>-4</v>
      </c>
      <c r="EN93" s="8">
        <f t="shared" si="380"/>
        <v>0</v>
      </c>
      <c r="EO93" s="8">
        <f t="shared" si="381"/>
        <v>0</v>
      </c>
      <c r="EP93" s="8">
        <f t="shared" si="381"/>
        <v>0</v>
      </c>
      <c r="EQ93" s="8">
        <f t="shared" si="381"/>
        <v>0</v>
      </c>
      <c r="ER93" s="8">
        <f t="shared" si="381"/>
        <v>0</v>
      </c>
      <c r="ES93" s="8">
        <f t="shared" si="381"/>
        <v>0</v>
      </c>
      <c r="ET93" s="8">
        <f t="shared" si="381"/>
        <v>0</v>
      </c>
      <c r="EU93" s="8">
        <f t="shared" si="381"/>
        <v>0</v>
      </c>
      <c r="EW93" s="8" t="str">
        <f t="shared" si="382"/>
        <v/>
      </c>
      <c r="EX93" s="8" t="str">
        <f t="shared" si="383"/>
        <v/>
      </c>
      <c r="EY93" s="8" t="str">
        <f t="shared" si="384"/>
        <v/>
      </c>
      <c r="EZ93" s="8" t="str">
        <f t="shared" si="384"/>
        <v/>
      </c>
      <c r="FA93" s="8" t="str">
        <f t="shared" si="384"/>
        <v/>
      </c>
      <c r="FB93" s="8" t="str">
        <f t="shared" si="384"/>
        <v/>
      </c>
      <c r="FC93" s="8" t="str">
        <f t="shared" si="384"/>
        <v/>
      </c>
      <c r="FD93" s="8" t="str">
        <f t="shared" si="384"/>
        <v/>
      </c>
      <c r="FF93" s="79" t="s">
        <v>402</v>
      </c>
      <c r="FG93" s="61">
        <v>38</v>
      </c>
      <c r="FH93" s="60">
        <v>28</v>
      </c>
      <c r="FI93" s="60">
        <v>35</v>
      </c>
      <c r="FJ93" s="60">
        <v>37</v>
      </c>
      <c r="FK93" s="60">
        <v>26</v>
      </c>
      <c r="FL93" s="59"/>
      <c r="FM93" s="60">
        <v>21</v>
      </c>
      <c r="FN93" s="60">
        <v>29</v>
      </c>
      <c r="FO93" s="60">
        <v>37</v>
      </c>
      <c r="FP93" s="60">
        <v>41</v>
      </c>
      <c r="FQ93" s="60">
        <v>38</v>
      </c>
      <c r="FR93" s="60">
        <v>30</v>
      </c>
      <c r="FS93" s="58">
        <v>32</v>
      </c>
      <c r="FT93" s="10"/>
    </row>
    <row r="94" spans="1:185" s="17" customFormat="1" x14ac:dyDescent="0.2">
      <c r="A94" s="8">
        <v>7</v>
      </c>
      <c r="B94" s="8" t="s">
        <v>465</v>
      </c>
      <c r="C94" s="16">
        <v>24</v>
      </c>
      <c r="D94" s="16">
        <v>10</v>
      </c>
      <c r="E94" s="16">
        <v>3</v>
      </c>
      <c r="F94" s="16">
        <v>11</v>
      </c>
      <c r="G94" s="16">
        <v>45</v>
      </c>
      <c r="H94" s="16">
        <v>46</v>
      </c>
      <c r="I94" s="15">
        <v>33</v>
      </c>
      <c r="J94" s="16">
        <f t="shared" si="360"/>
        <v>-1</v>
      </c>
      <c r="L94" s="79" t="s">
        <v>466</v>
      </c>
      <c r="M94" s="33" t="s">
        <v>21</v>
      </c>
      <c r="N94" s="29" t="s">
        <v>83</v>
      </c>
      <c r="O94" s="29" t="s">
        <v>475</v>
      </c>
      <c r="P94" s="29" t="s">
        <v>99</v>
      </c>
      <c r="Q94" s="29" t="s">
        <v>35</v>
      </c>
      <c r="R94" s="29" t="s">
        <v>111</v>
      </c>
      <c r="S94" s="28"/>
      <c r="T94" s="29" t="s">
        <v>109</v>
      </c>
      <c r="U94" s="29" t="s">
        <v>135</v>
      </c>
      <c r="V94" s="29" t="s">
        <v>302</v>
      </c>
      <c r="W94" s="29" t="s">
        <v>83</v>
      </c>
      <c r="X94" s="29" t="s">
        <v>16</v>
      </c>
      <c r="Y94" s="32" t="s">
        <v>165</v>
      </c>
      <c r="Z94" s="13"/>
      <c r="AA94" s="13"/>
      <c r="AB94" s="79" t="s">
        <v>466</v>
      </c>
      <c r="AC94" s="33" t="s">
        <v>214</v>
      </c>
      <c r="AD94" s="29" t="s">
        <v>389</v>
      </c>
      <c r="AE94" s="29" t="s">
        <v>350</v>
      </c>
      <c r="AF94" s="29" t="s">
        <v>191</v>
      </c>
      <c r="AG94" s="29" t="s">
        <v>200</v>
      </c>
      <c r="AH94" s="29" t="s">
        <v>282</v>
      </c>
      <c r="AI94" s="28"/>
      <c r="AJ94" s="29" t="s">
        <v>378</v>
      </c>
      <c r="AK94" s="29" t="s">
        <v>188</v>
      </c>
      <c r="AL94" s="29" t="s">
        <v>239</v>
      </c>
      <c r="AM94" s="29" t="s">
        <v>234</v>
      </c>
      <c r="AN94" s="29" t="s">
        <v>227</v>
      </c>
      <c r="AO94" s="32" t="s">
        <v>144</v>
      </c>
      <c r="AP94" s="13"/>
      <c r="AQ94" s="12"/>
      <c r="AR94" s="49">
        <f t="shared" si="385"/>
        <v>2</v>
      </c>
      <c r="AS94" s="48">
        <f t="shared" si="385"/>
        <v>2</v>
      </c>
      <c r="AT94" s="48">
        <f t="shared" si="385"/>
        <v>3</v>
      </c>
      <c r="AU94" s="48">
        <f t="shared" si="385"/>
        <v>1</v>
      </c>
      <c r="AV94" s="48">
        <f t="shared" si="385"/>
        <v>1</v>
      </c>
      <c r="AW94" s="48">
        <f t="shared" si="385"/>
        <v>0</v>
      </c>
      <c r="AX94" s="47"/>
      <c r="AY94" s="48">
        <f t="shared" si="361"/>
        <v>2</v>
      </c>
      <c r="AZ94" s="48">
        <f t="shared" si="361"/>
        <v>1</v>
      </c>
      <c r="BA94" s="48">
        <f t="shared" si="361"/>
        <v>6</v>
      </c>
      <c r="BB94" s="48">
        <f t="shared" si="361"/>
        <v>2</v>
      </c>
      <c r="BC94" s="48">
        <f t="shared" si="361"/>
        <v>2</v>
      </c>
      <c r="BD94" s="46">
        <f t="shared" si="361"/>
        <v>3</v>
      </c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9"/>
      <c r="BQ94" s="49">
        <f t="shared" si="386"/>
        <v>2</v>
      </c>
      <c r="BR94" s="48">
        <f t="shared" si="386"/>
        <v>3</v>
      </c>
      <c r="BS94" s="48">
        <f t="shared" si="386"/>
        <v>10</v>
      </c>
      <c r="BT94" s="48">
        <f t="shared" si="386"/>
        <v>5</v>
      </c>
      <c r="BU94" s="48">
        <f t="shared" si="386"/>
        <v>2</v>
      </c>
      <c r="BV94" s="48">
        <f t="shared" si="386"/>
        <v>4</v>
      </c>
      <c r="BW94" s="47"/>
      <c r="BX94" s="48">
        <f t="shared" si="362"/>
        <v>4</v>
      </c>
      <c r="BY94" s="48">
        <f t="shared" si="362"/>
        <v>3</v>
      </c>
      <c r="BZ94" s="48">
        <f t="shared" si="362"/>
        <v>3</v>
      </c>
      <c r="CA94" s="48">
        <f t="shared" si="362"/>
        <v>3</v>
      </c>
      <c r="CB94" s="48">
        <f t="shared" si="362"/>
        <v>1</v>
      </c>
      <c r="CC94" s="46">
        <f t="shared" si="362"/>
        <v>4</v>
      </c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49" t="str">
        <f t="shared" si="387"/>
        <v>D</v>
      </c>
      <c r="CQ94" s="48" t="str">
        <f t="shared" si="387"/>
        <v>A</v>
      </c>
      <c r="CR94" s="48" t="str">
        <f t="shared" si="387"/>
        <v>A</v>
      </c>
      <c r="CS94" s="48" t="str">
        <f t="shared" si="387"/>
        <v>A</v>
      </c>
      <c r="CT94" s="48" t="str">
        <f t="shared" si="387"/>
        <v>A</v>
      </c>
      <c r="CU94" s="48" t="str">
        <f t="shared" si="387"/>
        <v>A</v>
      </c>
      <c r="CV94" s="47"/>
      <c r="CW94" s="48" t="str">
        <f t="shared" si="363"/>
        <v>A</v>
      </c>
      <c r="CX94" s="48" t="str">
        <f t="shared" si="363"/>
        <v>A</v>
      </c>
      <c r="CY94" s="48" t="str">
        <f t="shared" si="363"/>
        <v>H</v>
      </c>
      <c r="CZ94" s="48" t="str">
        <f t="shared" si="363"/>
        <v>A</v>
      </c>
      <c r="DA94" s="48" t="str">
        <f t="shared" si="363"/>
        <v>H</v>
      </c>
      <c r="DB94" s="46" t="str">
        <f t="shared" si="363"/>
        <v>A</v>
      </c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17" t="str">
        <f t="shared" si="364"/>
        <v>Cray Wanderers</v>
      </c>
      <c r="DP94" s="21">
        <f t="shared" si="365"/>
        <v>24</v>
      </c>
      <c r="DQ94" s="11">
        <f t="shared" si="366"/>
        <v>2</v>
      </c>
      <c r="DR94" s="11">
        <f t="shared" si="367"/>
        <v>1</v>
      </c>
      <c r="DS94" s="11">
        <f t="shared" si="368"/>
        <v>9</v>
      </c>
      <c r="DT94" s="11">
        <f>COUNTIF(CV$88:CV$100,"A")</f>
        <v>0</v>
      </c>
      <c r="DU94" s="11">
        <f>COUNTIF(CV$88:CV$100,"D")</f>
        <v>2</v>
      </c>
      <c r="DV94" s="11">
        <f>COUNTIF(CV$88:CV$100,"H")</f>
        <v>10</v>
      </c>
      <c r="DW94" s="21">
        <f t="shared" si="369"/>
        <v>2</v>
      </c>
      <c r="DX94" s="21">
        <f t="shared" si="369"/>
        <v>3</v>
      </c>
      <c r="DY94" s="21">
        <f t="shared" si="369"/>
        <v>19</v>
      </c>
      <c r="DZ94" s="20">
        <f>SUM($AR94:$BO94)+SUM(BW$88:BW$100)</f>
        <v>43</v>
      </c>
      <c r="EA94" s="20">
        <f>SUM($BQ94:$CN94)+SUM(AX$88:AX$100)</f>
        <v>95</v>
      </c>
      <c r="EB94" s="62" t="str">
        <f>(DW94*3)+DX94-3&amp;"+"</f>
        <v>6+</v>
      </c>
      <c r="EC94" s="20">
        <f t="shared" si="371"/>
        <v>-52</v>
      </c>
      <c r="ED94" s="9"/>
      <c r="EE94" s="11">
        <f t="shared" si="372"/>
        <v>24</v>
      </c>
      <c r="EF94" s="11">
        <f t="shared" si="373"/>
        <v>2</v>
      </c>
      <c r="EG94" s="11">
        <f t="shared" si="374"/>
        <v>3</v>
      </c>
      <c r="EH94" s="11">
        <f t="shared" si="375"/>
        <v>19</v>
      </c>
      <c r="EI94" s="11">
        <f t="shared" si="376"/>
        <v>43</v>
      </c>
      <c r="EJ94" s="11">
        <f t="shared" si="377"/>
        <v>95</v>
      </c>
      <c r="EK94" s="11" t="str">
        <f t="shared" si="378"/>
        <v>6+</v>
      </c>
      <c r="EL94" s="11">
        <f t="shared" si="379"/>
        <v>-52</v>
      </c>
      <c r="EM94" s="8"/>
      <c r="EN94" s="8">
        <f t="shared" si="380"/>
        <v>0</v>
      </c>
      <c r="EO94" s="8">
        <f t="shared" si="381"/>
        <v>0</v>
      </c>
      <c r="EP94" s="8">
        <f t="shared" si="381"/>
        <v>0</v>
      </c>
      <c r="EQ94" s="8">
        <f t="shared" si="381"/>
        <v>0</v>
      </c>
      <c r="ER94" s="8">
        <f t="shared" si="381"/>
        <v>0</v>
      </c>
      <c r="ES94" s="8">
        <f t="shared" si="381"/>
        <v>0</v>
      </c>
      <c r="ET94" s="8">
        <f t="shared" si="381"/>
        <v>0</v>
      </c>
      <c r="EU94" s="8">
        <f t="shared" si="381"/>
        <v>0</v>
      </c>
      <c r="EW94" s="8" t="str">
        <f t="shared" si="382"/>
        <v/>
      </c>
      <c r="EX94" s="8" t="str">
        <f t="shared" si="383"/>
        <v/>
      </c>
      <c r="EY94" s="8" t="str">
        <f t="shared" si="384"/>
        <v/>
      </c>
      <c r="EZ94" s="8" t="str">
        <f t="shared" si="384"/>
        <v/>
      </c>
      <c r="FA94" s="8" t="str">
        <f t="shared" si="384"/>
        <v/>
      </c>
      <c r="FB94" s="8" t="str">
        <f t="shared" si="384"/>
        <v/>
      </c>
      <c r="FC94" s="8" t="str">
        <f t="shared" si="384"/>
        <v/>
      </c>
      <c r="FD94" s="8" t="str">
        <f t="shared" si="384"/>
        <v/>
      </c>
      <c r="FF94" s="79" t="s">
        <v>466</v>
      </c>
      <c r="FG94" s="61">
        <v>60</v>
      </c>
      <c r="FH94" s="60">
        <v>22</v>
      </c>
      <c r="FI94" s="60">
        <v>32</v>
      </c>
      <c r="FJ94" s="60">
        <v>18</v>
      </c>
      <c r="FK94" s="60">
        <v>21</v>
      </c>
      <c r="FL94" s="60">
        <v>28</v>
      </c>
      <c r="FM94" s="59"/>
      <c r="FN94" s="60">
        <v>32</v>
      </c>
      <c r="FO94" s="60">
        <v>21</v>
      </c>
      <c r="FP94" s="60">
        <v>40</v>
      </c>
      <c r="FQ94" s="60">
        <v>35</v>
      </c>
      <c r="FR94" s="60">
        <v>34</v>
      </c>
      <c r="FS94" s="58">
        <v>32</v>
      </c>
      <c r="FT94" s="10"/>
      <c r="FU94" s="8"/>
      <c r="FV94" s="8"/>
      <c r="FW94" s="8"/>
      <c r="FX94" s="8"/>
      <c r="FY94" s="8"/>
      <c r="FZ94" s="8"/>
      <c r="GA94" s="8"/>
      <c r="GB94" s="8"/>
      <c r="GC94" s="8"/>
    </row>
    <row r="95" spans="1:185" s="17" customFormat="1" x14ac:dyDescent="0.2">
      <c r="A95" s="8">
        <v>8</v>
      </c>
      <c r="B95" s="8" t="s">
        <v>402</v>
      </c>
      <c r="C95" s="16">
        <v>24</v>
      </c>
      <c r="D95" s="16">
        <v>9</v>
      </c>
      <c r="E95" s="16">
        <v>5</v>
      </c>
      <c r="F95" s="16">
        <v>10</v>
      </c>
      <c r="G95" s="16">
        <v>41</v>
      </c>
      <c r="H95" s="16">
        <v>45</v>
      </c>
      <c r="I95" s="15">
        <v>32</v>
      </c>
      <c r="J95" s="16">
        <f t="shared" si="360"/>
        <v>-4</v>
      </c>
      <c r="L95" s="79" t="s">
        <v>404</v>
      </c>
      <c r="M95" s="33" t="s">
        <v>21</v>
      </c>
      <c r="N95" s="29" t="s">
        <v>62</v>
      </c>
      <c r="O95" s="29" t="s">
        <v>135</v>
      </c>
      <c r="P95" s="29" t="s">
        <v>87</v>
      </c>
      <c r="Q95" s="29" t="s">
        <v>62</v>
      </c>
      <c r="R95" s="29" t="s">
        <v>102</v>
      </c>
      <c r="S95" s="29" t="s">
        <v>21</v>
      </c>
      <c r="T95" s="28"/>
      <c r="U95" s="29" t="s">
        <v>160</v>
      </c>
      <c r="V95" s="29" t="s">
        <v>28</v>
      </c>
      <c r="W95" s="29" t="s">
        <v>106</v>
      </c>
      <c r="X95" s="29" t="s">
        <v>55</v>
      </c>
      <c r="Y95" s="32" t="s">
        <v>16</v>
      </c>
      <c r="Z95" s="13"/>
      <c r="AA95" s="13"/>
      <c r="AB95" s="79" t="s">
        <v>404</v>
      </c>
      <c r="AC95" s="33" t="s">
        <v>418</v>
      </c>
      <c r="AD95" s="29" t="s">
        <v>369</v>
      </c>
      <c r="AE95" s="29" t="s">
        <v>328</v>
      </c>
      <c r="AF95" s="29" t="s">
        <v>338</v>
      </c>
      <c r="AG95" s="29" t="s">
        <v>330</v>
      </c>
      <c r="AH95" s="29" t="s">
        <v>329</v>
      </c>
      <c r="AI95" s="29" t="s">
        <v>307</v>
      </c>
      <c r="AJ95" s="28"/>
      <c r="AK95" s="29" t="s">
        <v>58</v>
      </c>
      <c r="AL95" s="29" t="s">
        <v>320</v>
      </c>
      <c r="AM95" s="29" t="s">
        <v>347</v>
      </c>
      <c r="AN95" s="29" t="s">
        <v>149</v>
      </c>
      <c r="AO95" s="32" t="s">
        <v>343</v>
      </c>
      <c r="AP95" s="13"/>
      <c r="AQ95" s="12"/>
      <c r="AR95" s="49">
        <f t="shared" si="385"/>
        <v>2</v>
      </c>
      <c r="AS95" s="48">
        <f t="shared" si="385"/>
        <v>4</v>
      </c>
      <c r="AT95" s="48">
        <f t="shared" si="385"/>
        <v>1</v>
      </c>
      <c r="AU95" s="48">
        <f t="shared" si="385"/>
        <v>1</v>
      </c>
      <c r="AV95" s="48">
        <f t="shared" si="385"/>
        <v>4</v>
      </c>
      <c r="AW95" s="48">
        <f t="shared" si="385"/>
        <v>2</v>
      </c>
      <c r="AX95" s="48">
        <f t="shared" si="385"/>
        <v>2</v>
      </c>
      <c r="AY95" s="47"/>
      <c r="AZ95" s="48">
        <f>(IF(U95="","",(IF(MID(U95,2,1)="-",LEFT(U95,1),LEFT(U95,2)))+0))</f>
        <v>5</v>
      </c>
      <c r="BA95" s="48">
        <f>(IF(V95="","",(IF(MID(V95,2,1)="-",LEFT(V95,1),LEFT(V95,2)))+0))</f>
        <v>3</v>
      </c>
      <c r="BB95" s="48">
        <f>(IF(W95="","",(IF(MID(W95,2,1)="-",LEFT(W95,1),LEFT(W95,2)))+0))</f>
        <v>0</v>
      </c>
      <c r="BC95" s="48">
        <f>(IF(X95="","",(IF(MID(X95,2,1)="-",LEFT(X95,1),LEFT(X95,2)))+0))</f>
        <v>1</v>
      </c>
      <c r="BD95" s="46">
        <f>(IF(Y95="","",(IF(MID(Y95,2,1)="-",LEFT(Y95,1),LEFT(Y95,2)))+0))</f>
        <v>2</v>
      </c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9"/>
      <c r="BQ95" s="49">
        <f t="shared" si="386"/>
        <v>2</v>
      </c>
      <c r="BR95" s="48">
        <f t="shared" si="386"/>
        <v>1</v>
      </c>
      <c r="BS95" s="48">
        <f t="shared" si="386"/>
        <v>3</v>
      </c>
      <c r="BT95" s="48">
        <f t="shared" si="386"/>
        <v>4</v>
      </c>
      <c r="BU95" s="48">
        <f t="shared" si="386"/>
        <v>1</v>
      </c>
      <c r="BV95" s="48">
        <f t="shared" si="386"/>
        <v>0</v>
      </c>
      <c r="BW95" s="48">
        <f t="shared" si="386"/>
        <v>2</v>
      </c>
      <c r="BX95" s="47"/>
      <c r="BY95" s="48">
        <f>(IF(U95="","",IF(RIGHT(U95,2)="10",RIGHT(U95,2),RIGHT(U95,1))+0))</f>
        <v>1</v>
      </c>
      <c r="BZ95" s="48">
        <f>(IF(V95="","",IF(RIGHT(V95,2)="10",RIGHT(V95,2),RIGHT(V95,1))+0))</f>
        <v>0</v>
      </c>
      <c r="CA95" s="48">
        <f>(IF(W95="","",IF(RIGHT(W95,2)="10",RIGHT(W95,2),RIGHT(W95,1))+0))</f>
        <v>3</v>
      </c>
      <c r="CB95" s="48">
        <f>(IF(X95="","",IF(RIGHT(X95,2)="10",RIGHT(X95,2),RIGHT(X95,1))+0))</f>
        <v>1</v>
      </c>
      <c r="CC95" s="46">
        <f>(IF(Y95="","",IF(RIGHT(Y95,2)="10",RIGHT(Y95,2),RIGHT(Y95,1))+0))</f>
        <v>1</v>
      </c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49" t="str">
        <f t="shared" si="387"/>
        <v>D</v>
      </c>
      <c r="CQ95" s="48" t="str">
        <f t="shared" si="387"/>
        <v>H</v>
      </c>
      <c r="CR95" s="48" t="str">
        <f t="shared" si="387"/>
        <v>A</v>
      </c>
      <c r="CS95" s="48" t="str">
        <f t="shared" si="387"/>
        <v>A</v>
      </c>
      <c r="CT95" s="48" t="str">
        <f t="shared" si="387"/>
        <v>H</v>
      </c>
      <c r="CU95" s="48" t="str">
        <f t="shared" si="387"/>
        <v>H</v>
      </c>
      <c r="CV95" s="48" t="str">
        <f t="shared" si="387"/>
        <v>D</v>
      </c>
      <c r="CW95" s="47"/>
      <c r="CX95" s="48" t="str">
        <f>(IF(U95="","",IF(AZ95&gt;BY95,"H",IF(AZ95&lt;BY95,"A","D"))))</f>
        <v>H</v>
      </c>
      <c r="CY95" s="48" t="str">
        <f>(IF(V95="","",IF(BA95&gt;BZ95,"H",IF(BA95&lt;BZ95,"A","D"))))</f>
        <v>H</v>
      </c>
      <c r="CZ95" s="48" t="str">
        <f>(IF(W95="","",IF(BB95&gt;CA95,"H",IF(BB95&lt;CA95,"A","D"))))</f>
        <v>A</v>
      </c>
      <c r="DA95" s="48" t="str">
        <f>(IF(X95="","",IF(BC95&gt;CB95,"H",IF(BC95&lt;CB95,"A","D"))))</f>
        <v>D</v>
      </c>
      <c r="DB95" s="46" t="str">
        <f>(IF(Y95="","",IF(BD95&gt;CC95,"H",IF(BD95&lt;CC95,"A","D"))))</f>
        <v>H</v>
      </c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17" t="str">
        <f t="shared" si="364"/>
        <v>Great Wakering Rovers</v>
      </c>
      <c r="DP95" s="21">
        <f t="shared" si="365"/>
        <v>24</v>
      </c>
      <c r="DQ95" s="11">
        <f t="shared" si="366"/>
        <v>6</v>
      </c>
      <c r="DR95" s="11">
        <f t="shared" si="367"/>
        <v>3</v>
      </c>
      <c r="DS95" s="11">
        <f t="shared" si="368"/>
        <v>3</v>
      </c>
      <c r="DT95" s="11">
        <f>COUNTIF(CW$88:CW$100,"A")</f>
        <v>4</v>
      </c>
      <c r="DU95" s="11">
        <f>COUNTIF(CW$88:CW$100,"D")</f>
        <v>2</v>
      </c>
      <c r="DV95" s="11">
        <f>COUNTIF(CW$88:CW$100,"H")</f>
        <v>6</v>
      </c>
      <c r="DW95" s="21">
        <f t="shared" si="369"/>
        <v>10</v>
      </c>
      <c r="DX95" s="21">
        <f t="shared" si="369"/>
        <v>5</v>
      </c>
      <c r="DY95" s="21">
        <f t="shared" si="369"/>
        <v>9</v>
      </c>
      <c r="DZ95" s="20">
        <f>SUM($AR95:$BO95)+SUM(BX$88:BX$100)</f>
        <v>52</v>
      </c>
      <c r="EA95" s="20">
        <f>SUM($BQ95:$CN95)+SUM(AY$88:AY$100)</f>
        <v>56</v>
      </c>
      <c r="EB95" s="21">
        <f t="shared" si="370"/>
        <v>35</v>
      </c>
      <c r="EC95" s="20">
        <f t="shared" si="371"/>
        <v>-4</v>
      </c>
      <c r="ED95" s="9"/>
      <c r="EE95" s="11">
        <f t="shared" si="372"/>
        <v>24</v>
      </c>
      <c r="EF95" s="11">
        <f t="shared" si="373"/>
        <v>10</v>
      </c>
      <c r="EG95" s="11">
        <f t="shared" si="374"/>
        <v>5</v>
      </c>
      <c r="EH95" s="11">
        <f t="shared" si="375"/>
        <v>9</v>
      </c>
      <c r="EI95" s="11">
        <f t="shared" si="376"/>
        <v>52</v>
      </c>
      <c r="EJ95" s="11">
        <f t="shared" si="377"/>
        <v>56</v>
      </c>
      <c r="EK95" s="11">
        <f t="shared" si="378"/>
        <v>35</v>
      </c>
      <c r="EL95" s="11">
        <f t="shared" si="379"/>
        <v>-4</v>
      </c>
      <c r="EM95" s="8"/>
      <c r="EN95" s="8">
        <f t="shared" si="380"/>
        <v>0</v>
      </c>
      <c r="EO95" s="8">
        <f t="shared" si="381"/>
        <v>0</v>
      </c>
      <c r="EP95" s="8">
        <f t="shared" si="381"/>
        <v>0</v>
      </c>
      <c r="EQ95" s="8">
        <f t="shared" si="381"/>
        <v>0</v>
      </c>
      <c r="ER95" s="8">
        <f t="shared" si="381"/>
        <v>0</v>
      </c>
      <c r="ES95" s="8">
        <f t="shared" si="381"/>
        <v>0</v>
      </c>
      <c r="ET95" s="8">
        <f t="shared" si="381"/>
        <v>0</v>
      </c>
      <c r="EU95" s="8">
        <f t="shared" si="381"/>
        <v>0</v>
      </c>
      <c r="EW95" s="8" t="str">
        <f t="shared" si="382"/>
        <v/>
      </c>
      <c r="EX95" s="8" t="str">
        <f t="shared" si="383"/>
        <v/>
      </c>
      <c r="EY95" s="8" t="str">
        <f t="shared" si="384"/>
        <v/>
      </c>
      <c r="EZ95" s="8" t="str">
        <f t="shared" si="384"/>
        <v/>
      </c>
      <c r="FA95" s="8" t="str">
        <f t="shared" si="384"/>
        <v/>
      </c>
      <c r="FB95" s="8" t="str">
        <f t="shared" si="384"/>
        <v/>
      </c>
      <c r="FC95" s="8" t="str">
        <f t="shared" si="384"/>
        <v/>
      </c>
      <c r="FD95" s="8" t="str">
        <f t="shared" si="384"/>
        <v/>
      </c>
      <c r="FF95" s="79" t="s">
        <v>404</v>
      </c>
      <c r="FG95" s="61">
        <v>57</v>
      </c>
      <c r="FH95" s="60">
        <v>53</v>
      </c>
      <c r="FI95" s="60">
        <v>38</v>
      </c>
      <c r="FJ95" s="60">
        <v>51</v>
      </c>
      <c r="FK95" s="60">
        <v>43</v>
      </c>
      <c r="FL95" s="60">
        <v>57</v>
      </c>
      <c r="FM95" s="60">
        <v>21</v>
      </c>
      <c r="FN95" s="59"/>
      <c r="FO95" s="60">
        <v>33</v>
      </c>
      <c r="FP95" s="60">
        <v>46</v>
      </c>
      <c r="FQ95" s="60">
        <v>55</v>
      </c>
      <c r="FR95" s="60">
        <v>38</v>
      </c>
      <c r="FS95" s="58">
        <v>39</v>
      </c>
      <c r="FT95" s="10"/>
      <c r="FU95" s="8"/>
      <c r="FV95" s="8"/>
      <c r="FW95" s="8"/>
      <c r="FX95" s="8"/>
      <c r="FY95" s="8"/>
      <c r="FZ95" s="8"/>
      <c r="GA95" s="8"/>
      <c r="GB95" s="8"/>
      <c r="GC95" s="8"/>
    </row>
    <row r="96" spans="1:185" s="8" customFormat="1" x14ac:dyDescent="0.2">
      <c r="A96" s="8">
        <v>9</v>
      </c>
      <c r="B96" s="8" t="s">
        <v>401</v>
      </c>
      <c r="C96" s="16">
        <v>24</v>
      </c>
      <c r="D96" s="16">
        <v>10</v>
      </c>
      <c r="E96" s="16">
        <v>2</v>
      </c>
      <c r="F96" s="16">
        <v>12</v>
      </c>
      <c r="G96" s="16">
        <v>48</v>
      </c>
      <c r="H96" s="16">
        <v>54</v>
      </c>
      <c r="I96" s="15">
        <v>32</v>
      </c>
      <c r="J96" s="16">
        <f t="shared" si="360"/>
        <v>-6</v>
      </c>
      <c r="L96" s="79" t="s">
        <v>464</v>
      </c>
      <c r="M96" s="33" t="s">
        <v>16</v>
      </c>
      <c r="N96" s="29" t="s">
        <v>151</v>
      </c>
      <c r="O96" s="29" t="s">
        <v>87</v>
      </c>
      <c r="P96" s="29" t="s">
        <v>143</v>
      </c>
      <c r="Q96" s="29" t="s">
        <v>16</v>
      </c>
      <c r="R96" s="29" t="s">
        <v>22</v>
      </c>
      <c r="S96" s="29" t="s">
        <v>21</v>
      </c>
      <c r="T96" s="29" t="s">
        <v>245</v>
      </c>
      <c r="U96" s="28"/>
      <c r="V96" s="29" t="s">
        <v>21</v>
      </c>
      <c r="W96" s="29" t="s">
        <v>62</v>
      </c>
      <c r="X96" s="29" t="s">
        <v>302</v>
      </c>
      <c r="Y96" s="32" t="s">
        <v>102</v>
      </c>
      <c r="Z96" s="13"/>
      <c r="AA96" s="13"/>
      <c r="AB96" s="79" t="s">
        <v>464</v>
      </c>
      <c r="AC96" s="33" t="s">
        <v>132</v>
      </c>
      <c r="AD96" s="29" t="s">
        <v>130</v>
      </c>
      <c r="AE96" s="29" t="s">
        <v>332</v>
      </c>
      <c r="AF96" s="29" t="s">
        <v>211</v>
      </c>
      <c r="AG96" s="29" t="s">
        <v>249</v>
      </c>
      <c r="AH96" s="29" t="s">
        <v>278</v>
      </c>
      <c r="AI96" s="29" t="s">
        <v>349</v>
      </c>
      <c r="AJ96" s="29" t="s">
        <v>190</v>
      </c>
      <c r="AK96" s="28"/>
      <c r="AL96" s="29" t="s">
        <v>200</v>
      </c>
      <c r="AM96" s="29" t="s">
        <v>250</v>
      </c>
      <c r="AN96" s="29" t="s">
        <v>378</v>
      </c>
      <c r="AO96" s="32" t="s">
        <v>131</v>
      </c>
      <c r="AP96" s="13"/>
      <c r="AQ96" s="12"/>
      <c r="AR96" s="49">
        <f t="shared" si="385"/>
        <v>2</v>
      </c>
      <c r="AS96" s="48">
        <f t="shared" si="385"/>
        <v>3</v>
      </c>
      <c r="AT96" s="48">
        <f t="shared" si="385"/>
        <v>1</v>
      </c>
      <c r="AU96" s="48">
        <f t="shared" si="385"/>
        <v>3</v>
      </c>
      <c r="AV96" s="48">
        <f t="shared" si="385"/>
        <v>2</v>
      </c>
      <c r="AW96" s="48">
        <f t="shared" si="385"/>
        <v>7</v>
      </c>
      <c r="AX96" s="48">
        <f t="shared" si="385"/>
        <v>2</v>
      </c>
      <c r="AY96" s="48">
        <f>(IF(T96="","",(IF(MID(T96,2,1)="-",LEFT(T96,1),LEFT(T96,2)))+0))</f>
        <v>5</v>
      </c>
      <c r="AZ96" s="47"/>
      <c r="BA96" s="48">
        <f>(IF(V96="","",(IF(MID(V96,2,1)="-",LEFT(V96,1),LEFT(V96,2)))+0))</f>
        <v>2</v>
      </c>
      <c r="BB96" s="48">
        <f>(IF(W96="","",(IF(MID(W96,2,1)="-",LEFT(W96,1),LEFT(W96,2)))+0))</f>
        <v>4</v>
      </c>
      <c r="BC96" s="48">
        <f>(IF(X96="","",(IF(MID(X96,2,1)="-",LEFT(X96,1),LEFT(X96,2)))+0))</f>
        <v>6</v>
      </c>
      <c r="BD96" s="46">
        <f>(IF(Y96="","",(IF(MID(Y96,2,1)="-",LEFT(Y96,1),LEFT(Y96,2)))+0))</f>
        <v>2</v>
      </c>
      <c r="BP96" s="34"/>
      <c r="BQ96" s="49">
        <f t="shared" si="386"/>
        <v>1</v>
      </c>
      <c r="BR96" s="48">
        <f t="shared" si="386"/>
        <v>5</v>
      </c>
      <c r="BS96" s="48">
        <f t="shared" si="386"/>
        <v>4</v>
      </c>
      <c r="BT96" s="48">
        <f t="shared" si="386"/>
        <v>1</v>
      </c>
      <c r="BU96" s="48">
        <f t="shared" si="386"/>
        <v>1</v>
      </c>
      <c r="BV96" s="48">
        <f t="shared" si="386"/>
        <v>1</v>
      </c>
      <c r="BW96" s="48">
        <f t="shared" si="386"/>
        <v>2</v>
      </c>
      <c r="BX96" s="48">
        <f>(IF(T96="","",IF(RIGHT(T96,2)="10",RIGHT(T96,2),RIGHT(T96,1))+0))</f>
        <v>5</v>
      </c>
      <c r="BY96" s="47"/>
      <c r="BZ96" s="48">
        <f>(IF(V96="","",IF(RIGHT(V96,2)="10",RIGHT(V96,2),RIGHT(V96,1))+0))</f>
        <v>2</v>
      </c>
      <c r="CA96" s="48">
        <f>(IF(W96="","",IF(RIGHT(W96,2)="10",RIGHT(W96,2),RIGHT(W96,1))+0))</f>
        <v>1</v>
      </c>
      <c r="CB96" s="48">
        <f>(IF(X96="","",IF(RIGHT(X96,2)="10",RIGHT(X96,2),RIGHT(X96,1))+0))</f>
        <v>3</v>
      </c>
      <c r="CC96" s="46">
        <f>(IF(Y96="","",IF(RIGHT(Y96,2)="10",RIGHT(Y96,2),RIGHT(Y96,1))+0))</f>
        <v>0</v>
      </c>
      <c r="CO96" s="17"/>
      <c r="CP96" s="49" t="str">
        <f t="shared" si="387"/>
        <v>H</v>
      </c>
      <c r="CQ96" s="48" t="str">
        <f t="shared" si="387"/>
        <v>A</v>
      </c>
      <c r="CR96" s="48" t="str">
        <f t="shared" si="387"/>
        <v>A</v>
      </c>
      <c r="CS96" s="48" t="str">
        <f t="shared" si="387"/>
        <v>H</v>
      </c>
      <c r="CT96" s="48" t="str">
        <f t="shared" si="387"/>
        <v>H</v>
      </c>
      <c r="CU96" s="48" t="str">
        <f t="shared" si="387"/>
        <v>H</v>
      </c>
      <c r="CV96" s="48" t="str">
        <f t="shared" si="387"/>
        <v>D</v>
      </c>
      <c r="CW96" s="48" t="str">
        <f>(IF(T96="","",IF(AY96&gt;BX96,"H",IF(AY96&lt;BX96,"A","D"))))</f>
        <v>D</v>
      </c>
      <c r="CX96" s="47"/>
      <c r="CY96" s="48" t="str">
        <f>(IF(V96="","",IF(BA96&gt;BZ96,"H",IF(BA96&lt;BZ96,"A","D"))))</f>
        <v>D</v>
      </c>
      <c r="CZ96" s="48" t="str">
        <f>(IF(W96="","",IF(BB96&gt;CA96,"H",IF(BB96&lt;CA96,"A","D"))))</f>
        <v>H</v>
      </c>
      <c r="DA96" s="48" t="str">
        <f>(IF(X96="","",IF(BC96&gt;CB96,"H",IF(BC96&lt;CB96,"A","D"))))</f>
        <v>H</v>
      </c>
      <c r="DB96" s="46" t="str">
        <f>(IF(Y96="","",IF(BD96&gt;CC96,"H",IF(BD96&lt;CC96,"A","D"))))</f>
        <v>H</v>
      </c>
      <c r="DN96" s="17"/>
      <c r="DO96" s="17" t="str">
        <f t="shared" si="364"/>
        <v>Haringey Borough</v>
      </c>
      <c r="DP96" s="21">
        <f t="shared" si="365"/>
        <v>24</v>
      </c>
      <c r="DQ96" s="11">
        <f t="shared" si="366"/>
        <v>7</v>
      </c>
      <c r="DR96" s="11">
        <f t="shared" si="367"/>
        <v>3</v>
      </c>
      <c r="DS96" s="11">
        <f t="shared" si="368"/>
        <v>2</v>
      </c>
      <c r="DT96" s="11">
        <f>COUNTIF(CX$88:CX$100,"A")</f>
        <v>3</v>
      </c>
      <c r="DU96" s="11">
        <f>COUNTIF(CX$88:CX$100,"D")</f>
        <v>1</v>
      </c>
      <c r="DV96" s="11">
        <f>COUNTIF(CX$88:CX$100,"H")</f>
        <v>8</v>
      </c>
      <c r="DW96" s="21">
        <f t="shared" si="369"/>
        <v>10</v>
      </c>
      <c r="DX96" s="21">
        <f t="shared" si="369"/>
        <v>4</v>
      </c>
      <c r="DY96" s="21">
        <f t="shared" si="369"/>
        <v>10</v>
      </c>
      <c r="DZ96" s="20">
        <f>SUM($AR96:$BO96)+SUM(BY$88:BY$100)</f>
        <v>56</v>
      </c>
      <c r="EA96" s="20">
        <f>SUM($BQ96:$CN96)+SUM(AZ$88:AZ$100)</f>
        <v>53</v>
      </c>
      <c r="EB96" s="21">
        <f t="shared" si="370"/>
        <v>34</v>
      </c>
      <c r="EC96" s="20">
        <f t="shared" si="371"/>
        <v>3</v>
      </c>
      <c r="ED96" s="9"/>
      <c r="EE96" s="11">
        <f t="shared" si="372"/>
        <v>24</v>
      </c>
      <c r="EF96" s="11">
        <f t="shared" si="373"/>
        <v>10</v>
      </c>
      <c r="EG96" s="11">
        <f t="shared" si="374"/>
        <v>4</v>
      </c>
      <c r="EH96" s="11">
        <f t="shared" si="375"/>
        <v>10</v>
      </c>
      <c r="EI96" s="11">
        <f t="shared" si="376"/>
        <v>56</v>
      </c>
      <c r="EJ96" s="11">
        <f t="shared" si="377"/>
        <v>53</v>
      </c>
      <c r="EK96" s="11">
        <f t="shared" si="378"/>
        <v>34</v>
      </c>
      <c r="EL96" s="11">
        <f t="shared" si="379"/>
        <v>3</v>
      </c>
      <c r="EM96" s="17"/>
      <c r="EN96" s="8">
        <f t="shared" si="380"/>
        <v>0</v>
      </c>
      <c r="EO96" s="8">
        <f t="shared" si="381"/>
        <v>0</v>
      </c>
      <c r="EP96" s="8">
        <f t="shared" si="381"/>
        <v>0</v>
      </c>
      <c r="EQ96" s="8">
        <f t="shared" si="381"/>
        <v>0</v>
      </c>
      <c r="ER96" s="8">
        <f t="shared" si="381"/>
        <v>0</v>
      </c>
      <c r="ES96" s="8">
        <f t="shared" si="381"/>
        <v>0</v>
      </c>
      <c r="ET96" s="8">
        <f t="shared" si="381"/>
        <v>0</v>
      </c>
      <c r="EU96" s="8">
        <f t="shared" si="381"/>
        <v>0</v>
      </c>
      <c r="EW96" s="8" t="str">
        <f t="shared" si="382"/>
        <v/>
      </c>
      <c r="EX96" s="8" t="str">
        <f t="shared" si="383"/>
        <v/>
      </c>
      <c r="EY96" s="8" t="str">
        <f t="shared" si="384"/>
        <v/>
      </c>
      <c r="EZ96" s="8" t="str">
        <f t="shared" si="384"/>
        <v/>
      </c>
      <c r="FA96" s="8" t="str">
        <f t="shared" si="384"/>
        <v/>
      </c>
      <c r="FB96" s="8" t="str">
        <f t="shared" si="384"/>
        <v/>
      </c>
      <c r="FC96" s="8" t="str">
        <f t="shared" si="384"/>
        <v/>
      </c>
      <c r="FD96" s="8" t="str">
        <f t="shared" si="384"/>
        <v/>
      </c>
      <c r="FF96" s="79" t="s">
        <v>464</v>
      </c>
      <c r="FG96" s="61">
        <v>43</v>
      </c>
      <c r="FH96" s="60">
        <v>52</v>
      </c>
      <c r="FI96" s="60">
        <v>53</v>
      </c>
      <c r="FJ96" s="60">
        <v>35</v>
      </c>
      <c r="FK96" s="60">
        <v>55</v>
      </c>
      <c r="FL96" s="60">
        <v>80</v>
      </c>
      <c r="FM96" s="60">
        <v>57</v>
      </c>
      <c r="FN96" s="60">
        <v>35</v>
      </c>
      <c r="FO96" s="59"/>
      <c r="FP96" s="60">
        <v>27</v>
      </c>
      <c r="FQ96" s="60">
        <v>45</v>
      </c>
      <c r="FR96" s="60">
        <v>63</v>
      </c>
      <c r="FS96" s="58">
        <v>27</v>
      </c>
      <c r="FT96" s="10"/>
    </row>
    <row r="97" spans="1:185" s="17" customFormat="1" x14ac:dyDescent="0.2">
      <c r="A97" s="8">
        <v>10</v>
      </c>
      <c r="B97" s="8" t="s">
        <v>406</v>
      </c>
      <c r="C97" s="16">
        <v>24</v>
      </c>
      <c r="D97" s="16">
        <v>10</v>
      </c>
      <c r="E97" s="16">
        <v>0</v>
      </c>
      <c r="F97" s="16">
        <v>14</v>
      </c>
      <c r="G97" s="16">
        <v>48</v>
      </c>
      <c r="H97" s="16">
        <v>48</v>
      </c>
      <c r="I97" s="15">
        <v>30</v>
      </c>
      <c r="J97" s="16">
        <f t="shared" si="360"/>
        <v>0</v>
      </c>
      <c r="L97" s="79" t="s">
        <v>403</v>
      </c>
      <c r="M97" s="33" t="s">
        <v>83</v>
      </c>
      <c r="N97" s="29" t="s">
        <v>302</v>
      </c>
      <c r="O97" s="29" t="s">
        <v>55</v>
      </c>
      <c r="P97" s="29" t="s">
        <v>145</v>
      </c>
      <c r="Q97" s="29" t="s">
        <v>143</v>
      </c>
      <c r="R97" s="29" t="s">
        <v>52</v>
      </c>
      <c r="S97" s="29" t="s">
        <v>152</v>
      </c>
      <c r="T97" s="29" t="s">
        <v>21</v>
      </c>
      <c r="U97" s="29" t="s">
        <v>87</v>
      </c>
      <c r="V97" s="28"/>
      <c r="W97" s="29" t="s">
        <v>35</v>
      </c>
      <c r="X97" s="29" t="s">
        <v>106</v>
      </c>
      <c r="Y97" s="32" t="s">
        <v>135</v>
      </c>
      <c r="Z97" s="35"/>
      <c r="AA97" s="13"/>
      <c r="AB97" s="79" t="s">
        <v>403</v>
      </c>
      <c r="AC97" s="33" t="s">
        <v>9</v>
      </c>
      <c r="AD97" s="29" t="s">
        <v>19</v>
      </c>
      <c r="AE97" s="29" t="s">
        <v>166</v>
      </c>
      <c r="AF97" s="29" t="s">
        <v>292</v>
      </c>
      <c r="AG97" s="29" t="s">
        <v>7</v>
      </c>
      <c r="AH97" s="29" t="s">
        <v>357</v>
      </c>
      <c r="AI97" s="29" t="s">
        <v>193</v>
      </c>
      <c r="AJ97" s="29" t="s">
        <v>150</v>
      </c>
      <c r="AK97" s="29" t="s">
        <v>164</v>
      </c>
      <c r="AL97" s="28"/>
      <c r="AM97" s="29" t="s">
        <v>204</v>
      </c>
      <c r="AN97" s="29" t="s">
        <v>163</v>
      </c>
      <c r="AO97" s="32" t="s">
        <v>222</v>
      </c>
      <c r="AP97" s="35"/>
      <c r="AQ97" s="12"/>
      <c r="AR97" s="49">
        <f t="shared" si="385"/>
        <v>2</v>
      </c>
      <c r="AS97" s="48">
        <f t="shared" si="385"/>
        <v>6</v>
      </c>
      <c r="AT97" s="48">
        <f t="shared" si="385"/>
        <v>1</v>
      </c>
      <c r="AU97" s="48">
        <f t="shared" si="385"/>
        <v>4</v>
      </c>
      <c r="AV97" s="48">
        <f t="shared" si="385"/>
        <v>3</v>
      </c>
      <c r="AW97" s="48">
        <f t="shared" si="385"/>
        <v>3</v>
      </c>
      <c r="AX97" s="48">
        <f t="shared" si="385"/>
        <v>4</v>
      </c>
      <c r="AY97" s="48">
        <f>(IF(T97="","",(IF(MID(T97,2,1)="-",LEFT(T97,1),LEFT(T97,2)))+0))</f>
        <v>2</v>
      </c>
      <c r="AZ97" s="48">
        <f>(IF(U97="","",(IF(MID(U97,2,1)="-",LEFT(U97,1),LEFT(U97,2)))+0))</f>
        <v>1</v>
      </c>
      <c r="BA97" s="47"/>
      <c r="BB97" s="48">
        <f>(IF(W97="","",(IF(MID(W97,2,1)="-",LEFT(W97,1),LEFT(W97,2)))+0))</f>
        <v>1</v>
      </c>
      <c r="BC97" s="48">
        <f>(IF(X97="","",(IF(MID(X97,2,1)="-",LEFT(X97,1),LEFT(X97,2)))+0))</f>
        <v>0</v>
      </c>
      <c r="BD97" s="46">
        <f>(IF(Y97="","",(IF(MID(Y97,2,1)="-",LEFT(Y97,1),LEFT(Y97,2)))+0))</f>
        <v>1</v>
      </c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9"/>
      <c r="BQ97" s="49">
        <f t="shared" si="386"/>
        <v>3</v>
      </c>
      <c r="BR97" s="48">
        <f t="shared" si="386"/>
        <v>3</v>
      </c>
      <c r="BS97" s="48">
        <f t="shared" si="386"/>
        <v>1</v>
      </c>
      <c r="BT97" s="48">
        <f t="shared" si="386"/>
        <v>2</v>
      </c>
      <c r="BU97" s="48">
        <f t="shared" si="386"/>
        <v>1</v>
      </c>
      <c r="BV97" s="48">
        <f t="shared" si="386"/>
        <v>2</v>
      </c>
      <c r="BW97" s="48">
        <f t="shared" si="386"/>
        <v>0</v>
      </c>
      <c r="BX97" s="48">
        <f>(IF(T97="","",IF(RIGHT(T97,2)="10",RIGHT(T97,2),RIGHT(T97,1))+0))</f>
        <v>2</v>
      </c>
      <c r="BY97" s="48">
        <f>(IF(U97="","",IF(RIGHT(U97,2)="10",RIGHT(U97,2),RIGHT(U97,1))+0))</f>
        <v>4</v>
      </c>
      <c r="BZ97" s="47"/>
      <c r="CA97" s="48">
        <f>(IF(W97="","",IF(RIGHT(W97,2)="10",RIGHT(W97,2),RIGHT(W97,1))+0))</f>
        <v>2</v>
      </c>
      <c r="CB97" s="48">
        <f>(IF(X97="","",IF(RIGHT(X97,2)="10",RIGHT(X97,2),RIGHT(X97,1))+0))</f>
        <v>3</v>
      </c>
      <c r="CC97" s="46">
        <f>(IF(Y97="","",IF(RIGHT(Y97,2)="10",RIGHT(Y97,2),RIGHT(Y97,1))+0))</f>
        <v>3</v>
      </c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49" t="str">
        <f t="shared" si="387"/>
        <v>A</v>
      </c>
      <c r="CQ97" s="48" t="str">
        <f t="shared" si="387"/>
        <v>H</v>
      </c>
      <c r="CR97" s="48" t="str">
        <f t="shared" si="387"/>
        <v>D</v>
      </c>
      <c r="CS97" s="48" t="str">
        <f t="shared" si="387"/>
        <v>H</v>
      </c>
      <c r="CT97" s="48" t="str">
        <f t="shared" si="387"/>
        <v>H</v>
      </c>
      <c r="CU97" s="48" t="str">
        <f t="shared" si="387"/>
        <v>H</v>
      </c>
      <c r="CV97" s="48" t="str">
        <f t="shared" si="387"/>
        <v>H</v>
      </c>
      <c r="CW97" s="48" t="str">
        <f>(IF(T97="","",IF(AY97&gt;BX97,"H",IF(AY97&lt;BX97,"A","D"))))</f>
        <v>D</v>
      </c>
      <c r="CX97" s="48" t="str">
        <f>(IF(U97="","",IF(AZ97&gt;BY97,"H",IF(AZ97&lt;BY97,"A","D"))))</f>
        <v>A</v>
      </c>
      <c r="CY97" s="47"/>
      <c r="CZ97" s="48" t="str">
        <f>(IF(W97="","",IF(BB97&gt;CA97,"H",IF(BB97&lt;CA97,"A","D"))))</f>
        <v>A</v>
      </c>
      <c r="DA97" s="48" t="str">
        <f>(IF(X97="","",IF(BC97&gt;CB97,"H",IF(BC97&lt;CB97,"A","D"))))</f>
        <v>A</v>
      </c>
      <c r="DB97" s="46" t="str">
        <f>(IF(Y97="","",IF(BD97&gt;CC97,"H",IF(BD97&lt;CC97,"A","D"))))</f>
        <v>A</v>
      </c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17" t="str">
        <f t="shared" si="364"/>
        <v>Harlow Town</v>
      </c>
      <c r="DP97" s="21">
        <f t="shared" si="365"/>
        <v>24</v>
      </c>
      <c r="DQ97" s="11">
        <f t="shared" si="366"/>
        <v>5</v>
      </c>
      <c r="DR97" s="11">
        <f t="shared" si="367"/>
        <v>2</v>
      </c>
      <c r="DS97" s="11">
        <f t="shared" si="368"/>
        <v>5</v>
      </c>
      <c r="DT97" s="11">
        <f>COUNTIF(CY$88:CY$100,"A")</f>
        <v>2</v>
      </c>
      <c r="DU97" s="11">
        <f>COUNTIF(CY$88:CY$100,"D")</f>
        <v>2</v>
      </c>
      <c r="DV97" s="11">
        <f>COUNTIF(CY$88:CY$100,"H")</f>
        <v>8</v>
      </c>
      <c r="DW97" s="21">
        <f t="shared" si="369"/>
        <v>7</v>
      </c>
      <c r="DX97" s="21">
        <f t="shared" si="369"/>
        <v>4</v>
      </c>
      <c r="DY97" s="21">
        <f t="shared" si="369"/>
        <v>13</v>
      </c>
      <c r="DZ97" s="20">
        <f>SUM($AR97:$BO97)+SUM(BZ$88:BZ$100)</f>
        <v>45</v>
      </c>
      <c r="EA97" s="20">
        <f>SUM($BQ97:$CN97)+SUM(BA$88:BA$100)</f>
        <v>66</v>
      </c>
      <c r="EB97" s="21">
        <f t="shared" si="370"/>
        <v>25</v>
      </c>
      <c r="EC97" s="20">
        <f t="shared" si="371"/>
        <v>-21</v>
      </c>
      <c r="ED97" s="9"/>
      <c r="EE97" s="11">
        <f t="shared" si="372"/>
        <v>24</v>
      </c>
      <c r="EF97" s="11">
        <f t="shared" si="373"/>
        <v>7</v>
      </c>
      <c r="EG97" s="11">
        <f t="shared" si="374"/>
        <v>4</v>
      </c>
      <c r="EH97" s="11">
        <f t="shared" si="375"/>
        <v>13</v>
      </c>
      <c r="EI97" s="11">
        <f t="shared" si="376"/>
        <v>45</v>
      </c>
      <c r="EJ97" s="11">
        <f t="shared" si="377"/>
        <v>66</v>
      </c>
      <c r="EK97" s="11">
        <f t="shared" si="378"/>
        <v>25</v>
      </c>
      <c r="EL97" s="11">
        <f t="shared" si="379"/>
        <v>-21</v>
      </c>
      <c r="EM97" s="8"/>
      <c r="EN97" s="8">
        <f t="shared" si="380"/>
        <v>0</v>
      </c>
      <c r="EO97" s="8">
        <f t="shared" si="381"/>
        <v>0</v>
      </c>
      <c r="EP97" s="8">
        <f t="shared" si="381"/>
        <v>0</v>
      </c>
      <c r="EQ97" s="8">
        <f t="shared" si="381"/>
        <v>0</v>
      </c>
      <c r="ER97" s="8">
        <f t="shared" si="381"/>
        <v>0</v>
      </c>
      <c r="ES97" s="8">
        <f t="shared" si="381"/>
        <v>0</v>
      </c>
      <c r="ET97" s="8">
        <f t="shared" si="381"/>
        <v>0</v>
      </c>
      <c r="EU97" s="8">
        <f t="shared" si="381"/>
        <v>0</v>
      </c>
      <c r="EW97" s="8" t="str">
        <f t="shared" si="382"/>
        <v/>
      </c>
      <c r="EX97" s="8" t="str">
        <f t="shared" si="383"/>
        <v/>
      </c>
      <c r="EY97" s="8" t="str">
        <f t="shared" si="384"/>
        <v/>
      </c>
      <c r="EZ97" s="8" t="str">
        <f t="shared" si="384"/>
        <v/>
      </c>
      <c r="FA97" s="8" t="str">
        <f t="shared" si="384"/>
        <v/>
      </c>
      <c r="FB97" s="8" t="str">
        <f t="shared" si="384"/>
        <v/>
      </c>
      <c r="FC97" s="8" t="str">
        <f t="shared" si="384"/>
        <v/>
      </c>
      <c r="FD97" s="8" t="str">
        <f t="shared" si="384"/>
        <v/>
      </c>
      <c r="FF97" s="79" t="s">
        <v>403</v>
      </c>
      <c r="FG97" s="61">
        <v>12</v>
      </c>
      <c r="FH97" s="60">
        <v>28</v>
      </c>
      <c r="FI97" s="60">
        <v>23</v>
      </c>
      <c r="FJ97" s="60">
        <v>27</v>
      </c>
      <c r="FK97" s="60">
        <v>10</v>
      </c>
      <c r="FL97" s="60">
        <v>35</v>
      </c>
      <c r="FM97" s="60">
        <v>30</v>
      </c>
      <c r="FN97" s="60">
        <v>20</v>
      </c>
      <c r="FO97" s="60">
        <v>15</v>
      </c>
      <c r="FP97" s="59"/>
      <c r="FQ97" s="60">
        <v>30</v>
      </c>
      <c r="FR97" s="60">
        <v>25</v>
      </c>
      <c r="FS97" s="58">
        <v>30</v>
      </c>
      <c r="FT97" s="18"/>
      <c r="FU97" s="8"/>
      <c r="FV97" s="8"/>
      <c r="FW97" s="8"/>
      <c r="FX97" s="8"/>
      <c r="FY97" s="8"/>
      <c r="FZ97" s="8"/>
      <c r="GA97" s="8"/>
      <c r="GB97" s="8"/>
      <c r="GC97" s="8"/>
    </row>
    <row r="98" spans="1:185" s="8" customFormat="1" x14ac:dyDescent="0.2">
      <c r="A98" s="8">
        <v>11</v>
      </c>
      <c r="B98" s="8" t="s">
        <v>408</v>
      </c>
      <c r="C98" s="16">
        <v>24</v>
      </c>
      <c r="D98" s="16">
        <v>8</v>
      </c>
      <c r="E98" s="16">
        <v>4</v>
      </c>
      <c r="F98" s="16">
        <v>12</v>
      </c>
      <c r="G98" s="16">
        <v>38</v>
      </c>
      <c r="H98" s="16">
        <v>40</v>
      </c>
      <c r="I98" s="15">
        <v>28</v>
      </c>
      <c r="J98" s="16">
        <f t="shared" si="360"/>
        <v>-2</v>
      </c>
      <c r="L98" s="79" t="s">
        <v>363</v>
      </c>
      <c r="M98" s="33" t="s">
        <v>98</v>
      </c>
      <c r="N98" s="29" t="s">
        <v>109</v>
      </c>
      <c r="O98" s="29" t="s">
        <v>55</v>
      </c>
      <c r="P98" s="29" t="s">
        <v>135</v>
      </c>
      <c r="Q98" s="29" t="s">
        <v>135</v>
      </c>
      <c r="R98" s="29" t="s">
        <v>55</v>
      </c>
      <c r="S98" s="29" t="s">
        <v>13</v>
      </c>
      <c r="T98" s="29" t="s">
        <v>22</v>
      </c>
      <c r="U98" s="29" t="s">
        <v>52</v>
      </c>
      <c r="V98" s="29" t="s">
        <v>16</v>
      </c>
      <c r="W98" s="28"/>
      <c r="X98" s="29" t="s">
        <v>143</v>
      </c>
      <c r="Y98" s="32" t="s">
        <v>13</v>
      </c>
      <c r="Z98" s="13"/>
      <c r="AA98" s="13"/>
      <c r="AB98" s="79" t="s">
        <v>363</v>
      </c>
      <c r="AC98" s="33" t="s">
        <v>229</v>
      </c>
      <c r="AD98" s="29" t="s">
        <v>163</v>
      </c>
      <c r="AE98" s="29" t="s">
        <v>232</v>
      </c>
      <c r="AF98" s="29" t="s">
        <v>294</v>
      </c>
      <c r="AG98" s="29" t="s">
        <v>222</v>
      </c>
      <c r="AH98" s="29" t="s">
        <v>221</v>
      </c>
      <c r="AI98" s="29" t="s">
        <v>259</v>
      </c>
      <c r="AJ98" s="29" t="s">
        <v>227</v>
      </c>
      <c r="AK98" s="29" t="s">
        <v>242</v>
      </c>
      <c r="AL98" s="29" t="s">
        <v>470</v>
      </c>
      <c r="AM98" s="28"/>
      <c r="AN98" s="29" t="s">
        <v>25</v>
      </c>
      <c r="AO98" s="32" t="s">
        <v>193</v>
      </c>
      <c r="AP98" s="13"/>
      <c r="AQ98" s="12"/>
      <c r="AR98" s="49">
        <f t="shared" si="385"/>
        <v>1</v>
      </c>
      <c r="AS98" s="48">
        <f t="shared" si="385"/>
        <v>2</v>
      </c>
      <c r="AT98" s="48">
        <f t="shared" si="385"/>
        <v>1</v>
      </c>
      <c r="AU98" s="48">
        <f t="shared" si="385"/>
        <v>1</v>
      </c>
      <c r="AV98" s="48">
        <f t="shared" si="385"/>
        <v>1</v>
      </c>
      <c r="AW98" s="48">
        <f t="shared" si="385"/>
        <v>1</v>
      </c>
      <c r="AX98" s="48">
        <f t="shared" si="385"/>
        <v>6</v>
      </c>
      <c r="AY98" s="48">
        <f>(IF(T98="","",(IF(MID(T98,2,1)="-",LEFT(T98,1),LEFT(T98,2)))+0))</f>
        <v>7</v>
      </c>
      <c r="AZ98" s="48">
        <f>(IF(U98="","",(IF(MID(U98,2,1)="-",LEFT(U98,1),LEFT(U98,2)))+0))</f>
        <v>3</v>
      </c>
      <c r="BA98" s="48">
        <f>(IF(V98="","",(IF(MID(V98,2,1)="-",LEFT(V98,1),LEFT(V98,2)))+0))</f>
        <v>2</v>
      </c>
      <c r="BB98" s="47"/>
      <c r="BC98" s="48">
        <f>(IF(X98="","",(IF(MID(X98,2,1)="-",LEFT(X98,1),LEFT(X98,2)))+0))</f>
        <v>3</v>
      </c>
      <c r="BD98" s="46">
        <f>(IF(Y98="","",(IF(MID(Y98,2,1)="-",LEFT(Y98,1),LEFT(Y98,2)))+0))</f>
        <v>6</v>
      </c>
      <c r="BP98" s="9"/>
      <c r="BQ98" s="49">
        <f t="shared" si="386"/>
        <v>0</v>
      </c>
      <c r="BR98" s="48">
        <f t="shared" si="386"/>
        <v>4</v>
      </c>
      <c r="BS98" s="48">
        <f t="shared" si="386"/>
        <v>1</v>
      </c>
      <c r="BT98" s="48">
        <f t="shared" si="386"/>
        <v>3</v>
      </c>
      <c r="BU98" s="48">
        <f t="shared" si="386"/>
        <v>3</v>
      </c>
      <c r="BV98" s="48">
        <f t="shared" si="386"/>
        <v>1</v>
      </c>
      <c r="BW98" s="48">
        <f t="shared" si="386"/>
        <v>1</v>
      </c>
      <c r="BX98" s="48">
        <f>(IF(T98="","",IF(RIGHT(T98,2)="10",RIGHT(T98,2),RIGHT(T98,1))+0))</f>
        <v>1</v>
      </c>
      <c r="BY98" s="48">
        <f>(IF(U98="","",IF(RIGHT(U98,2)="10",RIGHT(U98,2),RIGHT(U98,1))+0))</f>
        <v>2</v>
      </c>
      <c r="BZ98" s="48">
        <f>(IF(V98="","",IF(RIGHT(V98,2)="10",RIGHT(V98,2),RIGHT(V98,1))+0))</f>
        <v>1</v>
      </c>
      <c r="CA98" s="47"/>
      <c r="CB98" s="48">
        <f>(IF(X98="","",IF(RIGHT(X98,2)="10",RIGHT(X98,2),RIGHT(X98,1))+0))</f>
        <v>1</v>
      </c>
      <c r="CC98" s="46">
        <f>(IF(Y98="","",IF(RIGHT(Y98,2)="10",RIGHT(Y98,2),RIGHT(Y98,1))+0))</f>
        <v>1</v>
      </c>
      <c r="CP98" s="49" t="str">
        <f t="shared" si="387"/>
        <v>H</v>
      </c>
      <c r="CQ98" s="48" t="str">
        <f t="shared" si="387"/>
        <v>A</v>
      </c>
      <c r="CR98" s="48" t="str">
        <f t="shared" si="387"/>
        <v>D</v>
      </c>
      <c r="CS98" s="48" t="str">
        <f t="shared" si="387"/>
        <v>A</v>
      </c>
      <c r="CT98" s="48" t="str">
        <f t="shared" si="387"/>
        <v>A</v>
      </c>
      <c r="CU98" s="48" t="str">
        <f t="shared" si="387"/>
        <v>D</v>
      </c>
      <c r="CV98" s="48" t="str">
        <f t="shared" si="387"/>
        <v>H</v>
      </c>
      <c r="CW98" s="48" t="str">
        <f>(IF(T98="","",IF(AY98&gt;BX98,"H",IF(AY98&lt;BX98,"A","D"))))</f>
        <v>H</v>
      </c>
      <c r="CX98" s="48" t="str">
        <f>(IF(U98="","",IF(AZ98&gt;BY98,"H",IF(AZ98&lt;BY98,"A","D"))))</f>
        <v>H</v>
      </c>
      <c r="CY98" s="48" t="str">
        <f>(IF(V98="","",IF(BA98&gt;BZ98,"H",IF(BA98&lt;BZ98,"A","D"))))</f>
        <v>H</v>
      </c>
      <c r="CZ98" s="47"/>
      <c r="DA98" s="48" t="str">
        <f>(IF(X98="","",IF(BC98&gt;CB98,"H",IF(BC98&lt;CB98,"A","D"))))</f>
        <v>H</v>
      </c>
      <c r="DB98" s="46" t="str">
        <f>(IF(Y98="","",IF(BD98&gt;CC98,"H",IF(BD98&lt;CC98,"A","D"))))</f>
        <v>H</v>
      </c>
      <c r="DO98" s="17" t="str">
        <f t="shared" si="364"/>
        <v>Thamesmead Town</v>
      </c>
      <c r="DP98" s="21">
        <f t="shared" si="365"/>
        <v>24</v>
      </c>
      <c r="DQ98" s="11">
        <f t="shared" si="366"/>
        <v>7</v>
      </c>
      <c r="DR98" s="11">
        <f t="shared" si="367"/>
        <v>2</v>
      </c>
      <c r="DS98" s="11">
        <f t="shared" si="368"/>
        <v>3</v>
      </c>
      <c r="DT98" s="11">
        <f>COUNTIF(CZ$88:CZ$100,"A")</f>
        <v>6</v>
      </c>
      <c r="DU98" s="11">
        <f>COUNTIF(CZ$88:CZ$100,"D")</f>
        <v>0</v>
      </c>
      <c r="DV98" s="11">
        <f>COUNTIF(CZ$88:CZ$100,"H")</f>
        <v>6</v>
      </c>
      <c r="DW98" s="21">
        <f t="shared" si="369"/>
        <v>13</v>
      </c>
      <c r="DX98" s="21">
        <f t="shared" si="369"/>
        <v>2</v>
      </c>
      <c r="DY98" s="21">
        <f t="shared" si="369"/>
        <v>9</v>
      </c>
      <c r="DZ98" s="20">
        <f>SUM($AR98:$BO98)+SUM(CA$88:CA$100)</f>
        <v>57</v>
      </c>
      <c r="EA98" s="20">
        <f>SUM($BQ98:$CN98)+SUM(BB$88:BB$100)</f>
        <v>43</v>
      </c>
      <c r="EB98" s="21">
        <f t="shared" si="370"/>
        <v>41</v>
      </c>
      <c r="EC98" s="20">
        <f t="shared" si="371"/>
        <v>14</v>
      </c>
      <c r="ED98" s="9"/>
      <c r="EE98" s="11">
        <f t="shared" si="372"/>
        <v>24</v>
      </c>
      <c r="EF98" s="11">
        <f t="shared" si="373"/>
        <v>13</v>
      </c>
      <c r="EG98" s="11">
        <f t="shared" si="374"/>
        <v>2</v>
      </c>
      <c r="EH98" s="11">
        <f t="shared" si="375"/>
        <v>9</v>
      </c>
      <c r="EI98" s="11">
        <f t="shared" si="376"/>
        <v>57</v>
      </c>
      <c r="EJ98" s="11">
        <f t="shared" si="377"/>
        <v>43</v>
      </c>
      <c r="EK98" s="11">
        <f t="shared" si="378"/>
        <v>41</v>
      </c>
      <c r="EL98" s="11">
        <f t="shared" si="379"/>
        <v>14</v>
      </c>
      <c r="EN98" s="8">
        <f t="shared" si="380"/>
        <v>0</v>
      </c>
      <c r="EO98" s="8">
        <f t="shared" si="381"/>
        <v>0</v>
      </c>
      <c r="EP98" s="8">
        <f t="shared" si="381"/>
        <v>0</v>
      </c>
      <c r="EQ98" s="8">
        <f t="shared" si="381"/>
        <v>0</v>
      </c>
      <c r="ER98" s="8">
        <f t="shared" si="381"/>
        <v>0</v>
      </c>
      <c r="ES98" s="8">
        <f t="shared" si="381"/>
        <v>0</v>
      </c>
      <c r="ET98" s="8">
        <f t="shared" si="381"/>
        <v>0</v>
      </c>
      <c r="EU98" s="8">
        <f t="shared" si="381"/>
        <v>0</v>
      </c>
      <c r="EW98" s="8" t="str">
        <f t="shared" si="382"/>
        <v/>
      </c>
      <c r="EX98" s="8" t="str">
        <f t="shared" si="383"/>
        <v/>
      </c>
      <c r="EY98" s="8" t="str">
        <f t="shared" si="384"/>
        <v/>
      </c>
      <c r="EZ98" s="8" t="str">
        <f t="shared" si="384"/>
        <v/>
      </c>
      <c r="FA98" s="8" t="str">
        <f t="shared" si="384"/>
        <v/>
      </c>
      <c r="FB98" s="8" t="str">
        <f t="shared" si="384"/>
        <v/>
      </c>
      <c r="FC98" s="8" t="str">
        <f t="shared" si="384"/>
        <v/>
      </c>
      <c r="FD98" s="8" t="str">
        <f t="shared" si="384"/>
        <v/>
      </c>
      <c r="FF98" s="79" t="s">
        <v>363</v>
      </c>
      <c r="FG98" s="61">
        <v>13</v>
      </c>
      <c r="FH98" s="60">
        <v>40</v>
      </c>
      <c r="FI98" s="60">
        <v>39</v>
      </c>
      <c r="FJ98" s="60">
        <v>32</v>
      </c>
      <c r="FK98" s="60">
        <v>10</v>
      </c>
      <c r="FL98" s="60">
        <v>30</v>
      </c>
      <c r="FM98" s="60">
        <v>33</v>
      </c>
      <c r="FN98" s="60">
        <v>30</v>
      </c>
      <c r="FO98" s="60">
        <v>26</v>
      </c>
      <c r="FP98" s="60">
        <v>38</v>
      </c>
      <c r="FQ98" s="59"/>
      <c r="FR98" s="60">
        <v>19</v>
      </c>
      <c r="FS98" s="58">
        <v>28</v>
      </c>
      <c r="FT98" s="10"/>
    </row>
    <row r="99" spans="1:185" s="8" customFormat="1" x14ac:dyDescent="0.2">
      <c r="A99" s="8">
        <v>12</v>
      </c>
      <c r="B99" s="8" t="s">
        <v>403</v>
      </c>
      <c r="C99" s="16">
        <v>24</v>
      </c>
      <c r="D99" s="16">
        <v>7</v>
      </c>
      <c r="E99" s="16">
        <v>4</v>
      </c>
      <c r="F99" s="16">
        <v>13</v>
      </c>
      <c r="G99" s="16">
        <v>45</v>
      </c>
      <c r="H99" s="16">
        <v>66</v>
      </c>
      <c r="I99" s="15">
        <v>25</v>
      </c>
      <c r="J99" s="16">
        <f t="shared" si="360"/>
        <v>-21</v>
      </c>
      <c r="L99" s="79" t="s">
        <v>401</v>
      </c>
      <c r="M99" s="33" t="s">
        <v>52</v>
      </c>
      <c r="N99" s="29" t="s">
        <v>135</v>
      </c>
      <c r="O99" s="29" t="s">
        <v>111</v>
      </c>
      <c r="P99" s="29" t="s">
        <v>62</v>
      </c>
      <c r="Q99" s="29" t="s">
        <v>102</v>
      </c>
      <c r="R99" s="29" t="s">
        <v>16</v>
      </c>
      <c r="S99" s="29" t="s">
        <v>16</v>
      </c>
      <c r="T99" s="29" t="s">
        <v>83</v>
      </c>
      <c r="U99" s="29" t="s">
        <v>28</v>
      </c>
      <c r="V99" s="29" t="s">
        <v>160</v>
      </c>
      <c r="W99" s="29" t="s">
        <v>326</v>
      </c>
      <c r="X99" s="28"/>
      <c r="Y99" s="32" t="s">
        <v>21</v>
      </c>
      <c r="Z99" s="13"/>
      <c r="AA99" s="13"/>
      <c r="AB99" s="79" t="s">
        <v>401</v>
      </c>
      <c r="AC99" s="33" t="s">
        <v>217</v>
      </c>
      <c r="AD99" s="29" t="s">
        <v>185</v>
      </c>
      <c r="AE99" s="29" t="s">
        <v>24</v>
      </c>
      <c r="AF99" s="29" t="s">
        <v>208</v>
      </c>
      <c r="AG99" s="29" t="s">
        <v>242</v>
      </c>
      <c r="AH99" s="29" t="s">
        <v>189</v>
      </c>
      <c r="AI99" s="29" t="s">
        <v>180</v>
      </c>
      <c r="AJ99" s="29" t="s">
        <v>216</v>
      </c>
      <c r="AK99" s="29" t="s">
        <v>266</v>
      </c>
      <c r="AL99" s="29" t="s">
        <v>140</v>
      </c>
      <c r="AM99" s="29" t="s">
        <v>321</v>
      </c>
      <c r="AN99" s="28"/>
      <c r="AO99" s="32" t="s">
        <v>97</v>
      </c>
      <c r="AP99" s="13"/>
      <c r="AQ99" s="12"/>
      <c r="AR99" s="49">
        <f t="shared" si="385"/>
        <v>3</v>
      </c>
      <c r="AS99" s="48">
        <f t="shared" si="385"/>
        <v>1</v>
      </c>
      <c r="AT99" s="48">
        <f t="shared" si="385"/>
        <v>0</v>
      </c>
      <c r="AU99" s="48">
        <f t="shared" si="385"/>
        <v>4</v>
      </c>
      <c r="AV99" s="48">
        <f t="shared" si="385"/>
        <v>2</v>
      </c>
      <c r="AW99" s="48">
        <f t="shared" si="385"/>
        <v>2</v>
      </c>
      <c r="AX99" s="48">
        <f t="shared" si="385"/>
        <v>2</v>
      </c>
      <c r="AY99" s="48">
        <f>(IF(T99="","",(IF(MID(T99,2,1)="-",LEFT(T99,1),LEFT(T99,2)))+0))</f>
        <v>2</v>
      </c>
      <c r="AZ99" s="48">
        <f>(IF(U99="","",(IF(MID(U99,2,1)="-",LEFT(U99,1),LEFT(U99,2)))+0))</f>
        <v>3</v>
      </c>
      <c r="BA99" s="48">
        <f>(IF(V99="","",(IF(MID(V99,2,1)="-",LEFT(V99,1),LEFT(V99,2)))+0))</f>
        <v>5</v>
      </c>
      <c r="BB99" s="48">
        <f>(IF(W99="","",(IF(MID(W99,2,1)="-",LEFT(W99,1),LEFT(W99,2)))+0))</f>
        <v>3</v>
      </c>
      <c r="BC99" s="47"/>
      <c r="BD99" s="46">
        <f>(IF(Y99="","",(IF(MID(Y99,2,1)="-",LEFT(Y99,1),LEFT(Y99,2)))+0))</f>
        <v>2</v>
      </c>
      <c r="BP99" s="9"/>
      <c r="BQ99" s="49">
        <f t="shared" si="386"/>
        <v>2</v>
      </c>
      <c r="BR99" s="48">
        <f t="shared" si="386"/>
        <v>3</v>
      </c>
      <c r="BS99" s="48">
        <f t="shared" si="386"/>
        <v>4</v>
      </c>
      <c r="BT99" s="48">
        <f t="shared" si="386"/>
        <v>1</v>
      </c>
      <c r="BU99" s="48">
        <f t="shared" si="386"/>
        <v>0</v>
      </c>
      <c r="BV99" s="48">
        <f t="shared" si="386"/>
        <v>1</v>
      </c>
      <c r="BW99" s="48">
        <f t="shared" si="386"/>
        <v>1</v>
      </c>
      <c r="BX99" s="48">
        <f>(IF(T99="","",IF(RIGHT(T99,2)="10",RIGHT(T99,2),RIGHT(T99,1))+0))</f>
        <v>3</v>
      </c>
      <c r="BY99" s="48">
        <f>(IF(U99="","",IF(RIGHT(U99,2)="10",RIGHT(U99,2),RIGHT(U99,1))+0))</f>
        <v>0</v>
      </c>
      <c r="BZ99" s="48">
        <f>(IF(V99="","",IF(RIGHT(V99,2)="10",RIGHT(V99,2),RIGHT(V99,1))+0))</f>
        <v>1</v>
      </c>
      <c r="CA99" s="48">
        <f>(IF(W99="","",IF(RIGHT(W99,2)="10",RIGHT(W99,2),RIGHT(W99,1))+0))</f>
        <v>6</v>
      </c>
      <c r="CB99" s="47"/>
      <c r="CC99" s="46">
        <f>(IF(Y99="","",IF(RIGHT(Y99,2)="10",RIGHT(Y99,2),RIGHT(Y99,1))+0))</f>
        <v>2</v>
      </c>
      <c r="CP99" s="49" t="str">
        <f t="shared" si="387"/>
        <v>H</v>
      </c>
      <c r="CQ99" s="48" t="str">
        <f t="shared" si="387"/>
        <v>A</v>
      </c>
      <c r="CR99" s="48" t="str">
        <f t="shared" si="387"/>
        <v>A</v>
      </c>
      <c r="CS99" s="48" t="str">
        <f t="shared" si="387"/>
        <v>H</v>
      </c>
      <c r="CT99" s="48" t="str">
        <f t="shared" si="387"/>
        <v>H</v>
      </c>
      <c r="CU99" s="48" t="str">
        <f t="shared" si="387"/>
        <v>H</v>
      </c>
      <c r="CV99" s="48" t="str">
        <f t="shared" si="387"/>
        <v>H</v>
      </c>
      <c r="CW99" s="48" t="str">
        <f>(IF(T99="","",IF(AY99&gt;BX99,"H",IF(AY99&lt;BX99,"A","D"))))</f>
        <v>A</v>
      </c>
      <c r="CX99" s="48" t="str">
        <f>(IF(U99="","",IF(AZ99&gt;BY99,"H",IF(AZ99&lt;BY99,"A","D"))))</f>
        <v>H</v>
      </c>
      <c r="CY99" s="48" t="str">
        <f>(IF(V99="","",IF(BA99&gt;BZ99,"H",IF(BA99&lt;BZ99,"A","D"))))</f>
        <v>H</v>
      </c>
      <c r="CZ99" s="48" t="str">
        <f>(IF(W99="","",IF(BB99&gt;CA99,"H",IF(BB99&lt;CA99,"A","D"))))</f>
        <v>A</v>
      </c>
      <c r="DA99" s="47"/>
      <c r="DB99" s="46" t="str">
        <f>(IF(Y99="","",IF(BD99&gt;CC99,"H",IF(BD99&lt;CC99,"A","D"))))</f>
        <v>D</v>
      </c>
      <c r="DO99" s="17" t="str">
        <f t="shared" si="364"/>
        <v>Tilbury</v>
      </c>
      <c r="DP99" s="21">
        <f t="shared" si="365"/>
        <v>24</v>
      </c>
      <c r="DQ99" s="11">
        <f t="shared" si="366"/>
        <v>7</v>
      </c>
      <c r="DR99" s="11">
        <f t="shared" si="367"/>
        <v>1</v>
      </c>
      <c r="DS99" s="11">
        <f t="shared" si="368"/>
        <v>4</v>
      </c>
      <c r="DT99" s="11">
        <f>COUNTIF(DA$88:DA$100,"A")</f>
        <v>3</v>
      </c>
      <c r="DU99" s="11">
        <f>COUNTIF(DA$88:DA$100,"D")</f>
        <v>1</v>
      </c>
      <c r="DV99" s="11">
        <f>COUNTIF(DA$88:DA$100,"H")</f>
        <v>8</v>
      </c>
      <c r="DW99" s="21">
        <f t="shared" si="369"/>
        <v>10</v>
      </c>
      <c r="DX99" s="21">
        <f t="shared" si="369"/>
        <v>2</v>
      </c>
      <c r="DY99" s="21">
        <f t="shared" si="369"/>
        <v>12</v>
      </c>
      <c r="DZ99" s="20">
        <f>SUM($AR99:$BO99)+SUM(CB$88:CB$100)</f>
        <v>48</v>
      </c>
      <c r="EA99" s="20">
        <f>SUM($BQ99:$CN99)+SUM(BC$88:BC$100)</f>
        <v>54</v>
      </c>
      <c r="EB99" s="21">
        <f t="shared" si="370"/>
        <v>32</v>
      </c>
      <c r="EC99" s="20">
        <f t="shared" si="371"/>
        <v>-6</v>
      </c>
      <c r="ED99" s="9"/>
      <c r="EE99" s="11">
        <f t="shared" si="372"/>
        <v>24</v>
      </c>
      <c r="EF99" s="11">
        <f t="shared" si="373"/>
        <v>10</v>
      </c>
      <c r="EG99" s="11">
        <f t="shared" si="374"/>
        <v>2</v>
      </c>
      <c r="EH99" s="11">
        <f t="shared" si="375"/>
        <v>12</v>
      </c>
      <c r="EI99" s="11">
        <f t="shared" si="376"/>
        <v>48</v>
      </c>
      <c r="EJ99" s="11">
        <f t="shared" si="377"/>
        <v>54</v>
      </c>
      <c r="EK99" s="11">
        <f t="shared" si="378"/>
        <v>32</v>
      </c>
      <c r="EL99" s="11">
        <f t="shared" si="379"/>
        <v>-6</v>
      </c>
      <c r="EN99" s="8">
        <f t="shared" si="380"/>
        <v>0</v>
      </c>
      <c r="EO99" s="8">
        <f t="shared" si="381"/>
        <v>0</v>
      </c>
      <c r="EP99" s="8">
        <f t="shared" si="381"/>
        <v>0</v>
      </c>
      <c r="EQ99" s="8">
        <f t="shared" si="381"/>
        <v>0</v>
      </c>
      <c r="ER99" s="8">
        <f t="shared" si="381"/>
        <v>0</v>
      </c>
      <c r="ES99" s="8">
        <f t="shared" si="381"/>
        <v>0</v>
      </c>
      <c r="ET99" s="8">
        <f t="shared" si="381"/>
        <v>0</v>
      </c>
      <c r="EU99" s="8">
        <f t="shared" si="381"/>
        <v>0</v>
      </c>
      <c r="EW99" s="8" t="str">
        <f t="shared" si="382"/>
        <v/>
      </c>
      <c r="EX99" s="8" t="str">
        <f t="shared" si="383"/>
        <v/>
      </c>
      <c r="EY99" s="8" t="str">
        <f t="shared" si="384"/>
        <v/>
      </c>
      <c r="EZ99" s="8" t="str">
        <f t="shared" si="384"/>
        <v/>
      </c>
      <c r="FA99" s="8" t="str">
        <f t="shared" si="384"/>
        <v/>
      </c>
      <c r="FB99" s="8" t="str">
        <f t="shared" si="384"/>
        <v/>
      </c>
      <c r="FC99" s="8" t="str">
        <f t="shared" si="384"/>
        <v/>
      </c>
      <c r="FD99" s="8" t="str">
        <f t="shared" si="384"/>
        <v/>
      </c>
      <c r="FF99" s="79" t="s">
        <v>401</v>
      </c>
      <c r="FG99" s="61">
        <v>30</v>
      </c>
      <c r="FH99" s="60">
        <v>30</v>
      </c>
      <c r="FI99" s="60">
        <v>15</v>
      </c>
      <c r="FJ99" s="60">
        <v>25</v>
      </c>
      <c r="FK99" s="60">
        <v>16</v>
      </c>
      <c r="FL99" s="60">
        <v>21</v>
      </c>
      <c r="FM99" s="60">
        <v>18</v>
      </c>
      <c r="FN99" s="60">
        <v>20</v>
      </c>
      <c r="FO99" s="60">
        <v>21</v>
      </c>
      <c r="FP99" s="60">
        <v>20</v>
      </c>
      <c r="FQ99" s="60">
        <v>18</v>
      </c>
      <c r="FR99" s="59"/>
      <c r="FS99" s="58">
        <v>30</v>
      </c>
      <c r="FT99" s="10"/>
    </row>
    <row r="100" spans="1:185" s="8" customFormat="1" ht="12.75" thickBot="1" x14ac:dyDescent="0.25">
      <c r="A100" s="8">
        <v>13</v>
      </c>
      <c r="B100" s="8" t="s">
        <v>466</v>
      </c>
      <c r="C100" s="16">
        <v>24</v>
      </c>
      <c r="D100" s="16">
        <v>2</v>
      </c>
      <c r="E100" s="16">
        <v>3</v>
      </c>
      <c r="F100" s="16">
        <v>19</v>
      </c>
      <c r="G100" s="16">
        <v>43</v>
      </c>
      <c r="H100" s="16">
        <v>95</v>
      </c>
      <c r="I100" s="15" t="s">
        <v>467</v>
      </c>
      <c r="J100" s="16">
        <f t="shared" si="360"/>
        <v>-52</v>
      </c>
      <c r="L100" s="171" t="s">
        <v>463</v>
      </c>
      <c r="M100" s="154" t="s">
        <v>52</v>
      </c>
      <c r="N100" s="155" t="s">
        <v>13</v>
      </c>
      <c r="O100" s="155" t="s">
        <v>109</v>
      </c>
      <c r="P100" s="155" t="s">
        <v>83</v>
      </c>
      <c r="Q100" s="155" t="s">
        <v>62</v>
      </c>
      <c r="R100" s="155" t="s">
        <v>21</v>
      </c>
      <c r="S100" s="155" t="s">
        <v>339</v>
      </c>
      <c r="T100" s="155" t="s">
        <v>183</v>
      </c>
      <c r="U100" s="155" t="s">
        <v>16</v>
      </c>
      <c r="V100" s="155" t="s">
        <v>147</v>
      </c>
      <c r="W100" s="155" t="s">
        <v>87</v>
      </c>
      <c r="X100" s="155" t="s">
        <v>143</v>
      </c>
      <c r="Y100" s="156"/>
      <c r="Z100" s="13"/>
      <c r="AA100" s="13"/>
      <c r="AB100" s="171" t="s">
        <v>463</v>
      </c>
      <c r="AC100" s="154" t="s">
        <v>250</v>
      </c>
      <c r="AD100" s="155" t="s">
        <v>254</v>
      </c>
      <c r="AE100" s="155" t="s">
        <v>12</v>
      </c>
      <c r="AF100" s="155" t="s">
        <v>188</v>
      </c>
      <c r="AG100" s="155" t="s">
        <v>288</v>
      </c>
      <c r="AH100" s="155" t="s">
        <v>287</v>
      </c>
      <c r="AI100" s="155" t="s">
        <v>256</v>
      </c>
      <c r="AJ100" s="155" t="s">
        <v>31</v>
      </c>
      <c r="AK100" s="155" t="s">
        <v>30</v>
      </c>
      <c r="AL100" s="155" t="s">
        <v>305</v>
      </c>
      <c r="AM100" s="155" t="s">
        <v>348</v>
      </c>
      <c r="AN100" s="155" t="s">
        <v>324</v>
      </c>
      <c r="AO100" s="156"/>
      <c r="AP100" s="13"/>
      <c r="AQ100" s="12"/>
      <c r="AR100" s="172">
        <f t="shared" si="385"/>
        <v>3</v>
      </c>
      <c r="AS100" s="173">
        <f t="shared" si="385"/>
        <v>6</v>
      </c>
      <c r="AT100" s="173">
        <f t="shared" si="385"/>
        <v>2</v>
      </c>
      <c r="AU100" s="173">
        <f t="shared" si="385"/>
        <v>2</v>
      </c>
      <c r="AV100" s="173">
        <f t="shared" si="385"/>
        <v>4</v>
      </c>
      <c r="AW100" s="173">
        <f t="shared" si="385"/>
        <v>2</v>
      </c>
      <c r="AX100" s="173">
        <f t="shared" si="385"/>
        <v>9</v>
      </c>
      <c r="AY100" s="173">
        <f>(IF(T100="","",(IF(MID(T100,2,1)="-",LEFT(T100,1),LEFT(T100,2)))+0))</f>
        <v>5</v>
      </c>
      <c r="AZ100" s="173">
        <f>(IF(U100="","",(IF(MID(U100,2,1)="-",LEFT(U100,1),LEFT(U100,2)))+0))</f>
        <v>2</v>
      </c>
      <c r="BA100" s="173">
        <f>(IF(V100="","",(IF(MID(V100,2,1)="-",LEFT(V100,1),LEFT(V100,2)))+0))</f>
        <v>5</v>
      </c>
      <c r="BB100" s="173">
        <f>(IF(W100="","",(IF(MID(W100,2,1)="-",LEFT(W100,1),LEFT(W100,2)))+0))</f>
        <v>1</v>
      </c>
      <c r="BC100" s="173">
        <f>(IF(X100="","",(IF(MID(X100,2,1)="-",LEFT(X100,1),LEFT(X100,2)))+0))</f>
        <v>3</v>
      </c>
      <c r="BD100" s="174"/>
      <c r="BP100" s="9"/>
      <c r="BQ100" s="172">
        <f t="shared" si="386"/>
        <v>2</v>
      </c>
      <c r="BR100" s="173">
        <f t="shared" si="386"/>
        <v>1</v>
      </c>
      <c r="BS100" s="173">
        <f t="shared" si="386"/>
        <v>4</v>
      </c>
      <c r="BT100" s="173">
        <f t="shared" si="386"/>
        <v>3</v>
      </c>
      <c r="BU100" s="173">
        <f t="shared" si="386"/>
        <v>1</v>
      </c>
      <c r="BV100" s="173">
        <f t="shared" si="386"/>
        <v>2</v>
      </c>
      <c r="BW100" s="173">
        <f t="shared" si="386"/>
        <v>1</v>
      </c>
      <c r="BX100" s="173">
        <f>(IF(T100="","",IF(RIGHT(T100,2)="10",RIGHT(T100,2),RIGHT(T100,1))+0))</f>
        <v>2</v>
      </c>
      <c r="BY100" s="173">
        <f>(IF(U100="","",IF(RIGHT(U100,2)="10",RIGHT(U100,2),RIGHT(U100,1))+0))</f>
        <v>1</v>
      </c>
      <c r="BZ100" s="173">
        <f>(IF(V100="","",IF(RIGHT(V100,2)="10",RIGHT(V100,2),RIGHT(V100,1))+0))</f>
        <v>0</v>
      </c>
      <c r="CA100" s="173">
        <f>(IF(W100="","",IF(RIGHT(W100,2)="10",RIGHT(W100,2),RIGHT(W100,1))+0))</f>
        <v>4</v>
      </c>
      <c r="CB100" s="173">
        <f>(IF(X100="","",IF(RIGHT(X100,2)="10",RIGHT(X100,2),RIGHT(X100,1))+0))</f>
        <v>1</v>
      </c>
      <c r="CC100" s="174"/>
      <c r="CP100" s="172" t="str">
        <f t="shared" si="387"/>
        <v>H</v>
      </c>
      <c r="CQ100" s="173" t="str">
        <f t="shared" si="387"/>
        <v>H</v>
      </c>
      <c r="CR100" s="173" t="str">
        <f t="shared" si="387"/>
        <v>A</v>
      </c>
      <c r="CS100" s="173" t="str">
        <f t="shared" si="387"/>
        <v>A</v>
      </c>
      <c r="CT100" s="173" t="str">
        <f t="shared" si="387"/>
        <v>H</v>
      </c>
      <c r="CU100" s="173" t="str">
        <f t="shared" si="387"/>
        <v>D</v>
      </c>
      <c r="CV100" s="173" t="str">
        <f t="shared" si="387"/>
        <v>H</v>
      </c>
      <c r="CW100" s="173" t="str">
        <f>(IF(T100="","",IF(AY100&gt;BX100,"H",IF(AY100&lt;BX100,"A","D"))))</f>
        <v>H</v>
      </c>
      <c r="CX100" s="173" t="str">
        <f>(IF(U100="","",IF(AZ100&gt;BY100,"H",IF(AZ100&lt;BY100,"A","D"))))</f>
        <v>H</v>
      </c>
      <c r="CY100" s="173" t="str">
        <f>(IF(V100="","",IF(BA100&gt;BZ100,"H",IF(BA100&lt;BZ100,"A","D"))))</f>
        <v>H</v>
      </c>
      <c r="CZ100" s="173" t="str">
        <f>(IF(W100="","",IF(BB100&gt;CA100,"H",IF(BB100&lt;CA100,"A","D"))))</f>
        <v>A</v>
      </c>
      <c r="DA100" s="173" t="str">
        <f>(IF(X100="","",IF(BC100&gt;CB100,"H",IF(BC100&lt;CB100,"A","D"))))</f>
        <v>H</v>
      </c>
      <c r="DB100" s="174"/>
      <c r="DO100" s="17" t="str">
        <f t="shared" si="364"/>
        <v>Witham Town</v>
      </c>
      <c r="DP100" s="21">
        <f t="shared" si="365"/>
        <v>24</v>
      </c>
      <c r="DQ100" s="11">
        <f t="shared" si="366"/>
        <v>8</v>
      </c>
      <c r="DR100" s="11">
        <f t="shared" si="367"/>
        <v>1</v>
      </c>
      <c r="DS100" s="11">
        <f t="shared" si="368"/>
        <v>3</v>
      </c>
      <c r="DT100" s="11">
        <f>COUNTIF(DB$88:DB$100,"A")</f>
        <v>6</v>
      </c>
      <c r="DU100" s="11">
        <f>COUNTIF(DB$88:DB$100,"D")</f>
        <v>3</v>
      </c>
      <c r="DV100" s="11">
        <f>COUNTIF(DB$88:DB$100,"H")</f>
        <v>3</v>
      </c>
      <c r="DW100" s="21">
        <f t="shared" si="369"/>
        <v>14</v>
      </c>
      <c r="DX100" s="21">
        <f t="shared" si="369"/>
        <v>4</v>
      </c>
      <c r="DY100" s="21">
        <f t="shared" si="369"/>
        <v>6</v>
      </c>
      <c r="DZ100" s="20">
        <f>SUM($AR100:$BO100)+SUM(CC$88:CC$100)</f>
        <v>67</v>
      </c>
      <c r="EA100" s="20">
        <f>SUM($BQ100:$CN100)+SUM(BD$88:BD$100)</f>
        <v>42</v>
      </c>
      <c r="EB100" s="21">
        <f t="shared" si="370"/>
        <v>46</v>
      </c>
      <c r="EC100" s="20">
        <f t="shared" si="371"/>
        <v>25</v>
      </c>
      <c r="ED100" s="9"/>
      <c r="EE100" s="11">
        <f t="shared" si="372"/>
        <v>24</v>
      </c>
      <c r="EF100" s="11">
        <f t="shared" si="373"/>
        <v>14</v>
      </c>
      <c r="EG100" s="11">
        <f t="shared" si="374"/>
        <v>4</v>
      </c>
      <c r="EH100" s="11">
        <f t="shared" si="375"/>
        <v>6</v>
      </c>
      <c r="EI100" s="11">
        <f t="shared" si="376"/>
        <v>67</v>
      </c>
      <c r="EJ100" s="11">
        <f t="shared" si="377"/>
        <v>42</v>
      </c>
      <c r="EK100" s="11">
        <f t="shared" si="378"/>
        <v>46</v>
      </c>
      <c r="EL100" s="11">
        <f t="shared" si="379"/>
        <v>25</v>
      </c>
      <c r="EN100" s="8">
        <f t="shared" si="380"/>
        <v>0</v>
      </c>
      <c r="EO100" s="8">
        <f t="shared" si="381"/>
        <v>0</v>
      </c>
      <c r="EP100" s="8">
        <f t="shared" si="381"/>
        <v>0</v>
      </c>
      <c r="EQ100" s="8">
        <f t="shared" si="381"/>
        <v>0</v>
      </c>
      <c r="ER100" s="8">
        <f t="shared" si="381"/>
        <v>0</v>
      </c>
      <c r="ES100" s="8">
        <f t="shared" si="381"/>
        <v>0</v>
      </c>
      <c r="ET100" s="8">
        <f t="shared" si="381"/>
        <v>0</v>
      </c>
      <c r="EU100" s="8">
        <f t="shared" si="381"/>
        <v>0</v>
      </c>
      <c r="EW100" s="8" t="str">
        <f t="shared" si="382"/>
        <v/>
      </c>
      <c r="EX100" s="8" t="str">
        <f t="shared" si="383"/>
        <v/>
      </c>
      <c r="EY100" s="8" t="str">
        <f t="shared" si="384"/>
        <v/>
      </c>
      <c r="EZ100" s="8" t="str">
        <f t="shared" si="384"/>
        <v/>
      </c>
      <c r="FA100" s="8" t="str">
        <f t="shared" si="384"/>
        <v/>
      </c>
      <c r="FB100" s="8" t="str">
        <f t="shared" si="384"/>
        <v/>
      </c>
      <c r="FC100" s="8" t="str">
        <f t="shared" si="384"/>
        <v/>
      </c>
      <c r="FD100" s="8" t="str">
        <f t="shared" si="384"/>
        <v/>
      </c>
      <c r="FF100" s="171" t="s">
        <v>463</v>
      </c>
      <c r="FG100" s="157">
        <v>24</v>
      </c>
      <c r="FH100" s="158">
        <v>65</v>
      </c>
      <c r="FI100" s="158">
        <v>40</v>
      </c>
      <c r="FJ100" s="158">
        <v>22</v>
      </c>
      <c r="FK100" s="158">
        <v>55</v>
      </c>
      <c r="FL100" s="158">
        <v>36</v>
      </c>
      <c r="FM100" s="158">
        <v>21</v>
      </c>
      <c r="FN100" s="158">
        <v>44</v>
      </c>
      <c r="FO100" s="158">
        <v>44</v>
      </c>
      <c r="FP100" s="158">
        <v>40</v>
      </c>
      <c r="FQ100" s="158">
        <v>35</v>
      </c>
      <c r="FR100" s="158">
        <v>30</v>
      </c>
      <c r="FS100" s="159"/>
      <c r="FT100" s="10"/>
    </row>
    <row r="101" spans="1:185" s="8" customFormat="1" x14ac:dyDescent="0.2">
      <c r="B101" s="75"/>
      <c r="C101" s="16"/>
      <c r="D101" s="14">
        <f>SUM(D88:D100)</f>
        <v>135</v>
      </c>
      <c r="E101" s="14">
        <f>SUM(E88:E100)</f>
        <v>42</v>
      </c>
      <c r="F101" s="14">
        <f>SUM(F88:F100)</f>
        <v>135</v>
      </c>
      <c r="G101" s="14">
        <f>SUM(G88:G100)</f>
        <v>666</v>
      </c>
      <c r="H101" s="14">
        <f>SUM(H88:H100)</f>
        <v>666</v>
      </c>
      <c r="I101" s="15"/>
      <c r="J101" s="14">
        <f>SUM(J88:J100)</f>
        <v>0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2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E101" s="11"/>
      <c r="EF101" s="11"/>
      <c r="EG101" s="11"/>
      <c r="EH101" s="11"/>
      <c r="EI101" s="11"/>
      <c r="EJ101" s="11"/>
      <c r="EK101" s="11"/>
      <c r="EL101" s="11"/>
      <c r="FF101" s="13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</row>
    <row r="102" spans="1:185" s="8" customFormat="1" ht="12.75" thickBot="1" x14ac:dyDescent="0.25">
      <c r="A102" s="17" t="s">
        <v>327</v>
      </c>
      <c r="B102" s="88"/>
      <c r="C102" s="42" t="s">
        <v>96</v>
      </c>
      <c r="D102" s="15"/>
      <c r="E102" s="15"/>
      <c r="F102" s="15"/>
      <c r="G102" s="15"/>
      <c r="H102" s="15"/>
      <c r="I102" s="15"/>
      <c r="J102" s="15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2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E102" s="11"/>
      <c r="EF102" s="11"/>
      <c r="EG102" s="11"/>
      <c r="EH102" s="11"/>
      <c r="EI102" s="11"/>
      <c r="EJ102" s="11"/>
      <c r="EK102" s="11"/>
      <c r="EL102" s="11"/>
      <c r="FF102" s="13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</row>
    <row r="103" spans="1:185" s="8" customFormat="1" ht="12.75" thickBot="1" x14ac:dyDescent="0.25">
      <c r="A103" s="17" t="s">
        <v>51</v>
      </c>
      <c r="B103" s="17" t="s">
        <v>50</v>
      </c>
      <c r="C103" s="15" t="s">
        <v>42</v>
      </c>
      <c r="D103" s="15" t="s">
        <v>41</v>
      </c>
      <c r="E103" s="15" t="s">
        <v>40</v>
      </c>
      <c r="F103" s="15" t="s">
        <v>39</v>
      </c>
      <c r="G103" s="15" t="s">
        <v>38</v>
      </c>
      <c r="H103" s="15" t="s">
        <v>37</v>
      </c>
      <c r="I103" s="15" t="s">
        <v>36</v>
      </c>
      <c r="J103" s="15" t="s">
        <v>43</v>
      </c>
      <c r="L103" s="66" t="s">
        <v>154</v>
      </c>
      <c r="M103" s="98" t="s">
        <v>114</v>
      </c>
      <c r="N103" s="98" t="s">
        <v>385</v>
      </c>
      <c r="O103" s="98" t="s">
        <v>68</v>
      </c>
      <c r="P103" s="98" t="s">
        <v>384</v>
      </c>
      <c r="Q103" s="98" t="s">
        <v>345</v>
      </c>
      <c r="R103" s="98" t="s">
        <v>94</v>
      </c>
      <c r="S103" s="98" t="s">
        <v>399</v>
      </c>
      <c r="T103" s="98" t="s">
        <v>113</v>
      </c>
      <c r="U103" s="98" t="s">
        <v>92</v>
      </c>
      <c r="V103" s="98" t="s">
        <v>66</v>
      </c>
      <c r="W103" s="98" t="s">
        <v>397</v>
      </c>
      <c r="X103" s="99" t="s">
        <v>90</v>
      </c>
      <c r="Y103" s="98" t="s">
        <v>205</v>
      </c>
      <c r="Z103" s="97" t="s">
        <v>112</v>
      </c>
      <c r="AA103" s="13"/>
      <c r="AB103" s="66" t="s">
        <v>154</v>
      </c>
      <c r="AC103" s="98" t="s">
        <v>114</v>
      </c>
      <c r="AD103" s="98" t="s">
        <v>385</v>
      </c>
      <c r="AE103" s="98" t="s">
        <v>68</v>
      </c>
      <c r="AF103" s="98" t="s">
        <v>384</v>
      </c>
      <c r="AG103" s="98" t="s">
        <v>345</v>
      </c>
      <c r="AH103" s="98" t="s">
        <v>94</v>
      </c>
      <c r="AI103" s="98" t="s">
        <v>399</v>
      </c>
      <c r="AJ103" s="98" t="s">
        <v>113</v>
      </c>
      <c r="AK103" s="98" t="s">
        <v>92</v>
      </c>
      <c r="AL103" s="98" t="s">
        <v>66</v>
      </c>
      <c r="AM103" s="98" t="s">
        <v>397</v>
      </c>
      <c r="AN103" s="99" t="s">
        <v>90</v>
      </c>
      <c r="AO103" s="98" t="s">
        <v>205</v>
      </c>
      <c r="AP103" s="97" t="s">
        <v>112</v>
      </c>
      <c r="AQ103" s="12"/>
      <c r="DP103" s="16" t="s">
        <v>42</v>
      </c>
      <c r="DQ103" s="16" t="s">
        <v>49</v>
      </c>
      <c r="DR103" s="16" t="s">
        <v>48</v>
      </c>
      <c r="DS103" s="16" t="s">
        <v>47</v>
      </c>
      <c r="DT103" s="16" t="s">
        <v>46</v>
      </c>
      <c r="DU103" s="16" t="s">
        <v>45</v>
      </c>
      <c r="DV103" s="16" t="s">
        <v>44</v>
      </c>
      <c r="DW103" s="16" t="s">
        <v>41</v>
      </c>
      <c r="DX103" s="16" t="s">
        <v>40</v>
      </c>
      <c r="DY103" s="16" t="s">
        <v>39</v>
      </c>
      <c r="DZ103" s="16" t="s">
        <v>38</v>
      </c>
      <c r="EA103" s="16" t="s">
        <v>37</v>
      </c>
      <c r="EB103" s="16" t="s">
        <v>36</v>
      </c>
      <c r="EC103" s="16" t="s">
        <v>43</v>
      </c>
      <c r="ED103" s="16"/>
      <c r="EE103" s="16" t="s">
        <v>42</v>
      </c>
      <c r="EF103" s="16" t="s">
        <v>41</v>
      </c>
      <c r="EG103" s="16" t="s">
        <v>40</v>
      </c>
      <c r="EH103" s="16" t="s">
        <v>39</v>
      </c>
      <c r="EI103" s="16" t="s">
        <v>38</v>
      </c>
      <c r="EJ103" s="16" t="s">
        <v>37</v>
      </c>
      <c r="EK103" s="16" t="s">
        <v>36</v>
      </c>
      <c r="EL103" s="16" t="s">
        <v>43</v>
      </c>
      <c r="EX103" s="16" t="s">
        <v>42</v>
      </c>
      <c r="EY103" s="16" t="s">
        <v>41</v>
      </c>
      <c r="EZ103" s="16" t="s">
        <v>40</v>
      </c>
      <c r="FA103" s="16" t="s">
        <v>39</v>
      </c>
      <c r="FB103" s="16" t="s">
        <v>38</v>
      </c>
      <c r="FC103" s="16" t="s">
        <v>37</v>
      </c>
      <c r="FD103" s="16" t="s">
        <v>36</v>
      </c>
      <c r="FF103" s="66" t="s">
        <v>154</v>
      </c>
      <c r="FG103" s="94" t="s">
        <v>114</v>
      </c>
      <c r="FH103" s="94" t="s">
        <v>385</v>
      </c>
      <c r="FI103" s="94" t="s">
        <v>68</v>
      </c>
      <c r="FJ103" s="94" t="s">
        <v>384</v>
      </c>
      <c r="FK103" s="94" t="s">
        <v>345</v>
      </c>
      <c r="FL103" s="94" t="s">
        <v>94</v>
      </c>
      <c r="FM103" s="94" t="s">
        <v>399</v>
      </c>
      <c r="FN103" s="94" t="s">
        <v>113</v>
      </c>
      <c r="FO103" s="94" t="s">
        <v>92</v>
      </c>
      <c r="FP103" s="94" t="s">
        <v>66</v>
      </c>
      <c r="FQ103" s="94" t="s">
        <v>397</v>
      </c>
      <c r="FR103" s="95" t="s">
        <v>90</v>
      </c>
      <c r="FS103" s="94" t="s">
        <v>205</v>
      </c>
      <c r="FT103" s="93" t="s">
        <v>112</v>
      </c>
    </row>
    <row r="104" spans="1:185" s="8" customFormat="1" x14ac:dyDescent="0.2">
      <c r="A104" s="8">
        <v>1</v>
      </c>
      <c r="B104" s="8" t="s">
        <v>104</v>
      </c>
      <c r="C104" s="16">
        <v>26</v>
      </c>
      <c r="D104" s="16">
        <v>19</v>
      </c>
      <c r="E104" s="16">
        <v>4</v>
      </c>
      <c r="F104" s="16">
        <v>3</v>
      </c>
      <c r="G104" s="16">
        <v>82</v>
      </c>
      <c r="H104" s="16">
        <v>37</v>
      </c>
      <c r="I104" s="15">
        <v>61</v>
      </c>
      <c r="J104" s="16">
        <f t="shared" ref="J104:J117" si="388">G104-H104</f>
        <v>45</v>
      </c>
      <c r="L104" s="92" t="s">
        <v>108</v>
      </c>
      <c r="M104" s="38"/>
      <c r="N104" s="37" t="s">
        <v>120</v>
      </c>
      <c r="O104" s="37" t="s">
        <v>98</v>
      </c>
      <c r="P104" s="37" t="s">
        <v>120</v>
      </c>
      <c r="Q104" s="37" t="s">
        <v>79</v>
      </c>
      <c r="R104" s="37" t="s">
        <v>160</v>
      </c>
      <c r="S104" s="37" t="s">
        <v>152</v>
      </c>
      <c r="T104" s="37" t="s">
        <v>135</v>
      </c>
      <c r="U104" s="37" t="s">
        <v>253</v>
      </c>
      <c r="V104" s="37" t="s">
        <v>60</v>
      </c>
      <c r="W104" s="37" t="s">
        <v>109</v>
      </c>
      <c r="X104" s="37" t="s">
        <v>152</v>
      </c>
      <c r="Y104" s="37" t="s">
        <v>79</v>
      </c>
      <c r="Z104" s="39" t="s">
        <v>123</v>
      </c>
      <c r="AA104" s="13"/>
      <c r="AB104" s="92" t="s">
        <v>108</v>
      </c>
      <c r="AC104" s="38"/>
      <c r="AD104" s="37" t="s">
        <v>180</v>
      </c>
      <c r="AE104" s="37" t="s">
        <v>174</v>
      </c>
      <c r="AF104" s="37" t="s">
        <v>178</v>
      </c>
      <c r="AG104" s="37" t="s">
        <v>169</v>
      </c>
      <c r="AH104" s="37" t="s">
        <v>61</v>
      </c>
      <c r="AI104" s="37" t="s">
        <v>246</v>
      </c>
      <c r="AJ104" s="37" t="s">
        <v>171</v>
      </c>
      <c r="AK104" s="37" t="s">
        <v>184</v>
      </c>
      <c r="AL104" s="37" t="s">
        <v>182</v>
      </c>
      <c r="AM104" s="37" t="s">
        <v>240</v>
      </c>
      <c r="AN104" s="37" t="s">
        <v>213</v>
      </c>
      <c r="AO104" s="37" t="s">
        <v>97</v>
      </c>
      <c r="AP104" s="39" t="s">
        <v>264</v>
      </c>
      <c r="AQ104" s="12"/>
      <c r="AR104" s="52"/>
      <c r="AS104" s="51">
        <f t="shared" ref="AS104" si="389">(IF(N104="","",(IF(MID(N104,2,1)="-",LEFT(N104,1),LEFT(N104,2)))+0))</f>
        <v>0</v>
      </c>
      <c r="AT104" s="51">
        <f t="shared" ref="AT104:AT105" si="390">(IF(O104="","",(IF(MID(O104,2,1)="-",LEFT(O104,1),LEFT(O104,2)))+0))</f>
        <v>1</v>
      </c>
      <c r="AU104" s="51">
        <f t="shared" ref="AU104:AU106" si="391">(IF(P104="","",(IF(MID(P104,2,1)="-",LEFT(P104,1),LEFT(P104,2)))+0))</f>
        <v>0</v>
      </c>
      <c r="AV104" s="51">
        <f t="shared" ref="AV104:AV107" si="392">(IF(Q104="","",(IF(MID(Q104,2,1)="-",LEFT(Q104,1),LEFT(Q104,2)))+0))</f>
        <v>0</v>
      </c>
      <c r="AW104" s="51">
        <f t="shared" ref="AW104:AW108" si="393">(IF(R104="","",(IF(MID(R104,2,1)="-",LEFT(R104,1),LEFT(R104,2)))+0))</f>
        <v>5</v>
      </c>
      <c r="AX104" s="51">
        <f t="shared" ref="AX104:AX109" si="394">(IF(S104="","",(IF(MID(S104,2,1)="-",LEFT(S104,1),LEFT(S104,2)))+0))</f>
        <v>4</v>
      </c>
      <c r="AY104" s="51">
        <f t="shared" ref="AY104:AY110" si="395">(IF(T104="","",(IF(MID(T104,2,1)="-",LEFT(T104,1),LEFT(T104,2)))+0))</f>
        <v>1</v>
      </c>
      <c r="AZ104" s="51">
        <f t="shared" ref="AZ104:AZ111" si="396">(IF(U104="","",(IF(MID(U104,2,1)="-",LEFT(U104,1),LEFT(U104,2)))+0))</f>
        <v>4</v>
      </c>
      <c r="BA104" s="51">
        <f t="shared" ref="BA104:BA111" si="397">(IF(V104="","",(IF(MID(V104,2,1)="-",LEFT(V104,1),LEFT(V104,2)))+0))</f>
        <v>7</v>
      </c>
      <c r="BB104" s="51">
        <f t="shared" ref="BB104:BB111" si="398">(IF(W104="","",(IF(MID(W104,2,1)="-",LEFT(W104,1),LEFT(W104,2)))+0))</f>
        <v>2</v>
      </c>
      <c r="BC104" s="51">
        <f t="shared" ref="BC104:BC111" si="399">(IF(X104="","",(IF(MID(X104,2,1)="-",LEFT(X104,1),LEFT(X104,2)))+0))</f>
        <v>4</v>
      </c>
      <c r="BD104" s="51">
        <f t="shared" ref="BD104:BD111" si="400">(IF(Y104="","",(IF(MID(Y104,2,1)="-",LEFT(Y104,1),LEFT(Y104,2)))+0))</f>
        <v>0</v>
      </c>
      <c r="BE104" s="50">
        <f t="shared" ref="BE104:BE111" si="401">(IF(Z104="","",(IF(MID(Z104,2,1)="-",LEFT(Z104,1),LEFT(Z104,2)))+0))</f>
        <v>6</v>
      </c>
      <c r="BP104" s="9"/>
      <c r="BQ104" s="52"/>
      <c r="BR104" s="51">
        <f t="shared" ref="BR104" si="402">(IF(N104="","",IF(RIGHT(N104,2)="10",RIGHT(N104,2),RIGHT(N104,1))+0))</f>
        <v>1</v>
      </c>
      <c r="BS104" s="51">
        <f t="shared" ref="BS104:BS105" si="403">(IF(O104="","",IF(RIGHT(O104,2)="10",RIGHT(O104,2),RIGHT(O104,1))+0))</f>
        <v>0</v>
      </c>
      <c r="BT104" s="51">
        <f t="shared" ref="BT104:BT106" si="404">(IF(P104="","",IF(RIGHT(P104,2)="10",RIGHT(P104,2),RIGHT(P104,1))+0))</f>
        <v>1</v>
      </c>
      <c r="BU104" s="51">
        <f t="shared" ref="BU104:BU107" si="405">(IF(Q104="","",IF(RIGHT(Q104,2)="10",RIGHT(Q104,2),RIGHT(Q104,1))+0))</f>
        <v>2</v>
      </c>
      <c r="BV104" s="51">
        <f t="shared" ref="BV104:BV108" si="406">(IF(R104="","",IF(RIGHT(R104,2)="10",RIGHT(R104,2),RIGHT(R104,1))+0))</f>
        <v>1</v>
      </c>
      <c r="BW104" s="51">
        <f t="shared" ref="BW104:BW109" si="407">(IF(S104="","",IF(RIGHT(S104,2)="10",RIGHT(S104,2),RIGHT(S104,1))+0))</f>
        <v>0</v>
      </c>
      <c r="BX104" s="51">
        <f t="shared" ref="BX104:BX110" si="408">(IF(T104="","",IF(RIGHT(T104,2)="10",RIGHT(T104,2),RIGHT(T104,1))+0))</f>
        <v>3</v>
      </c>
      <c r="BY104" s="51">
        <f t="shared" ref="BY104:BY111" si="409">(IF(U104="","",IF(RIGHT(U104,2)="10",RIGHT(U104,2),RIGHT(U104,1))+0))</f>
        <v>4</v>
      </c>
      <c r="BZ104" s="51">
        <f t="shared" ref="BZ104:BZ111" si="410">(IF(V104="","",IF(RIGHT(V104,2)="10",RIGHT(V104,2),RIGHT(V104,1))+0))</f>
        <v>0</v>
      </c>
      <c r="CA104" s="51">
        <f t="shared" ref="CA104:CA111" si="411">(IF(W104="","",IF(RIGHT(W104,2)="10",RIGHT(W104,2),RIGHT(W104,1))+0))</f>
        <v>4</v>
      </c>
      <c r="CB104" s="51">
        <f t="shared" ref="CB104:CB111" si="412">(IF(X104="","",IF(RIGHT(X104,2)="10",RIGHT(X104,2),RIGHT(X104,1))+0))</f>
        <v>0</v>
      </c>
      <c r="CC104" s="51">
        <f t="shared" ref="CC104:CC111" si="413">(IF(Y104="","",IF(RIGHT(Y104,2)="10",RIGHT(Y104,2),RIGHT(Y104,1))+0))</f>
        <v>2</v>
      </c>
      <c r="CD104" s="50">
        <f t="shared" ref="CD104:CD111" si="414">(IF(Z104="","",IF(RIGHT(Z104,2)="10",RIGHT(Z104,2),RIGHT(Z104,1))+0))</f>
        <v>2</v>
      </c>
      <c r="CP104" s="52"/>
      <c r="CQ104" s="51" t="str">
        <f t="shared" ref="CQ104" si="415">(IF(N104="","",IF(AS104&gt;BR104,"H",IF(AS104&lt;BR104,"A","D"))))</f>
        <v>A</v>
      </c>
      <c r="CR104" s="51" t="str">
        <f t="shared" ref="CR104:CR105" si="416">(IF(O104="","",IF(AT104&gt;BS104,"H",IF(AT104&lt;BS104,"A","D"))))</f>
        <v>H</v>
      </c>
      <c r="CS104" s="51" t="str">
        <f t="shared" ref="CS104:CS106" si="417">(IF(P104="","",IF(AU104&gt;BT104,"H",IF(AU104&lt;BT104,"A","D"))))</f>
        <v>A</v>
      </c>
      <c r="CT104" s="51" t="str">
        <f t="shared" ref="CT104:CT107" si="418">(IF(Q104="","",IF(AV104&gt;BU104,"H",IF(AV104&lt;BU104,"A","D"))))</f>
        <v>A</v>
      </c>
      <c r="CU104" s="51" t="str">
        <f t="shared" ref="CU104:CU108" si="419">(IF(R104="","",IF(AW104&gt;BV104,"H",IF(AW104&lt;BV104,"A","D"))))</f>
        <v>H</v>
      </c>
      <c r="CV104" s="51" t="str">
        <f t="shared" ref="CV104:CV109" si="420">(IF(S104="","",IF(AX104&gt;BW104,"H",IF(AX104&lt;BW104,"A","D"))))</f>
        <v>H</v>
      </c>
      <c r="CW104" s="51" t="str">
        <f t="shared" ref="CW104:CW110" si="421">(IF(T104="","",IF(AY104&gt;BX104,"H",IF(AY104&lt;BX104,"A","D"))))</f>
        <v>A</v>
      </c>
      <c r="CX104" s="51" t="str">
        <f t="shared" ref="CX104:CX111" si="422">(IF(U104="","",IF(AZ104&gt;BY104,"H",IF(AZ104&lt;BY104,"A","D"))))</f>
        <v>D</v>
      </c>
      <c r="CY104" s="51" t="str">
        <f t="shared" ref="CY104:CY111" si="423">(IF(V104="","",IF(BA104&gt;BZ104,"H",IF(BA104&lt;BZ104,"A","D"))))</f>
        <v>H</v>
      </c>
      <c r="CZ104" s="51" t="str">
        <f t="shared" ref="CZ104:CZ111" si="424">(IF(W104="","",IF(BB104&gt;CA104,"H",IF(BB104&lt;CA104,"A","D"))))</f>
        <v>A</v>
      </c>
      <c r="DA104" s="51" t="str">
        <f t="shared" ref="DA104:DA111" si="425">(IF(X104="","",IF(BC104&gt;CB104,"H",IF(BC104&lt;CB104,"A","D"))))</f>
        <v>H</v>
      </c>
      <c r="DB104" s="51" t="str">
        <f t="shared" ref="DB104:DB111" si="426">(IF(Y104="","",IF(BD104&gt;CC104,"H",IF(BD104&lt;CC104,"A","D"))))</f>
        <v>A</v>
      </c>
      <c r="DC104" s="50" t="str">
        <f t="shared" ref="DC104:DC111" si="427">(IF(Z104="","",IF(BE104&gt;CD104,"H",IF(BE104&lt;CD104,"A","D"))))</f>
        <v>H</v>
      </c>
      <c r="DO104" s="17" t="str">
        <f t="shared" ref="DO104:DO117" si="428">L104</f>
        <v>Carshalton Athletic</v>
      </c>
      <c r="DP104" s="21">
        <f t="shared" ref="DP104:DP117" si="429">SUM(DW104:DY104)</f>
        <v>26</v>
      </c>
      <c r="DQ104" s="11">
        <f t="shared" ref="DQ104:DQ117" si="430">COUNTIF($CP104:$DM104,"H")</f>
        <v>6</v>
      </c>
      <c r="DR104" s="11">
        <f t="shared" ref="DR104:DR117" si="431">COUNTIF($CP104:$DM104,"D")</f>
        <v>1</v>
      </c>
      <c r="DS104" s="11">
        <f t="shared" ref="DS104:DS117" si="432">COUNTIF($CP104:$DM104,"A")</f>
        <v>6</v>
      </c>
      <c r="DT104" s="11">
        <f>COUNTIF(CP$104:CP$117,"A")</f>
        <v>3</v>
      </c>
      <c r="DU104" s="11">
        <f>COUNTIF(CP$104:CP$117,"D")</f>
        <v>3</v>
      </c>
      <c r="DV104" s="11">
        <f>COUNTIF(CP$104:CP$117,"H")</f>
        <v>7</v>
      </c>
      <c r="DW104" s="21">
        <f t="shared" ref="DW104:DW117" si="433">DQ104+DT104</f>
        <v>9</v>
      </c>
      <c r="DX104" s="21">
        <f t="shared" ref="DX104:DX117" si="434">DR104+DU104</f>
        <v>4</v>
      </c>
      <c r="DY104" s="21">
        <f t="shared" ref="DY104:DY117" si="435">DS104+DV104</f>
        <v>13</v>
      </c>
      <c r="DZ104" s="20">
        <f>SUM($AR104:$BO104)+SUM(BQ$104:BQ$117)</f>
        <v>50</v>
      </c>
      <c r="EA104" s="20">
        <f>SUM($BQ104:$CN104)+SUM(AR$104:AR$117)</f>
        <v>47</v>
      </c>
      <c r="EB104" s="21">
        <f t="shared" ref="EB104:EB117" si="436">(DW104*3)+DX104</f>
        <v>31</v>
      </c>
      <c r="EC104" s="20">
        <f t="shared" ref="EC104:EC117" si="437">DZ104-EA104</f>
        <v>3</v>
      </c>
      <c r="ED104" s="9"/>
      <c r="EE104" s="11">
        <f t="shared" ref="EE104:EE117" si="438">VLOOKUP($DO104,$B$104:$J$117,2,0)</f>
        <v>26</v>
      </c>
      <c r="EF104" s="11">
        <f t="shared" ref="EF104:EF117" si="439">VLOOKUP($DO104,$B$104:$J$117,3,0)</f>
        <v>9</v>
      </c>
      <c r="EG104" s="11">
        <f t="shared" ref="EG104:EG117" si="440">VLOOKUP($DO104,$B$104:$J$117,4,0)</f>
        <v>4</v>
      </c>
      <c r="EH104" s="11">
        <f t="shared" ref="EH104:EH117" si="441">VLOOKUP($DO104,$B$104:$J$117,5,0)</f>
        <v>13</v>
      </c>
      <c r="EI104" s="11">
        <f t="shared" ref="EI104:EI117" si="442">VLOOKUP($DO104,$B$104:$J$117,6,0)</f>
        <v>50</v>
      </c>
      <c r="EJ104" s="11">
        <f t="shared" ref="EJ104:EJ117" si="443">VLOOKUP($DO104,$B$104:$J$117,7,0)</f>
        <v>47</v>
      </c>
      <c r="EK104" s="11">
        <f t="shared" ref="EK104:EK117" si="444">VLOOKUP($DO104,$B$104:$J$117,8,0)</f>
        <v>31</v>
      </c>
      <c r="EL104" s="11">
        <f t="shared" ref="EL104:EL117" si="445">VLOOKUP($DO104,$B$104:$J$117,9,0)</f>
        <v>3</v>
      </c>
      <c r="EN104" s="8">
        <f t="shared" ref="EN104:EN117" si="446">IF(DP104=EE104,0,1)</f>
        <v>0</v>
      </c>
      <c r="EO104" s="8">
        <f t="shared" ref="EO104:EO117" si="447">IF(DW104=EF104,0,1)</f>
        <v>0</v>
      </c>
      <c r="EP104" s="8">
        <f t="shared" ref="EP104:EP117" si="448">IF(DX104=EG104,0,1)</f>
        <v>0</v>
      </c>
      <c r="EQ104" s="8">
        <f t="shared" ref="EQ104:EQ117" si="449">IF(DY104=EH104,0,1)</f>
        <v>0</v>
      </c>
      <c r="ER104" s="8">
        <f t="shared" ref="ER104:ER117" si="450">IF(DZ104=EI104,0,1)</f>
        <v>0</v>
      </c>
      <c r="ES104" s="8">
        <f t="shared" ref="ES104:ES117" si="451">IF(EA104=EJ104,0,1)</f>
        <v>0</v>
      </c>
      <c r="ET104" s="8">
        <f t="shared" ref="ET104:ET117" si="452">IF(EB104=EK104,0,1)</f>
        <v>0</v>
      </c>
      <c r="EU104" s="8">
        <f t="shared" ref="EU104:EU117" si="453">IF(EC104=EL104,0,1)</f>
        <v>0</v>
      </c>
      <c r="EW104" s="8" t="str">
        <f t="shared" ref="EW104:EW117" si="454">IF(SUM($EN104:$EU104)=0,"",DO104)</f>
        <v/>
      </c>
      <c r="EX104" s="8" t="str">
        <f t="shared" ref="EX104:EX117" si="455">IF(SUM($EN104:$EU104)=0,"",EE104-DP104)</f>
        <v/>
      </c>
      <c r="EY104" s="8" t="str">
        <f t="shared" ref="EY104:EY117" si="456">IF(SUM($EN104:$EU104)=0,"",EF104-DW104)</f>
        <v/>
      </c>
      <c r="EZ104" s="8" t="str">
        <f t="shared" ref="EZ104:EZ117" si="457">IF(SUM($EN104:$EU104)=0,"",EG104-DX104)</f>
        <v/>
      </c>
      <c r="FA104" s="8" t="str">
        <f t="shared" ref="FA104:FA117" si="458">IF(SUM($EN104:$EU104)=0,"",EH104-DY104)</f>
        <v/>
      </c>
      <c r="FB104" s="8" t="str">
        <f t="shared" ref="FB104:FB117" si="459">IF(SUM($EN104:$EU104)=0,"",EI104-DZ104)</f>
        <v/>
      </c>
      <c r="FC104" s="8" t="str">
        <f t="shared" ref="FC104:FC117" si="460">IF(SUM($EN104:$EU104)=0,"",EJ104-EA104)</f>
        <v/>
      </c>
      <c r="FD104" s="8" t="str">
        <f t="shared" ref="FD104:FD117" si="461">IF(SUM($EN104:$EU104)=0,"",EK104-EB104)</f>
        <v/>
      </c>
      <c r="FF104" s="92" t="s">
        <v>108</v>
      </c>
      <c r="FG104" s="65"/>
      <c r="FH104" s="64">
        <v>30</v>
      </c>
      <c r="FI104" s="64">
        <v>20</v>
      </c>
      <c r="FJ104" s="64">
        <v>25</v>
      </c>
      <c r="FK104" s="64">
        <v>25</v>
      </c>
      <c r="FL104" s="64">
        <v>35</v>
      </c>
      <c r="FM104" s="64">
        <v>25</v>
      </c>
      <c r="FN104" s="64">
        <v>30</v>
      </c>
      <c r="FO104" s="64">
        <v>25</v>
      </c>
      <c r="FP104" s="64">
        <v>20</v>
      </c>
      <c r="FQ104" s="64">
        <v>23</v>
      </c>
      <c r="FR104" s="64">
        <v>25</v>
      </c>
      <c r="FS104" s="64">
        <v>35</v>
      </c>
      <c r="FT104" s="63">
        <v>30</v>
      </c>
    </row>
    <row r="105" spans="1:185" s="8" customFormat="1" x14ac:dyDescent="0.2">
      <c r="A105" s="8">
        <v>2</v>
      </c>
      <c r="B105" s="8" t="s">
        <v>394</v>
      </c>
      <c r="C105" s="16">
        <v>26</v>
      </c>
      <c r="D105" s="16">
        <v>17</v>
      </c>
      <c r="E105" s="16">
        <v>2</v>
      </c>
      <c r="F105" s="16">
        <v>7</v>
      </c>
      <c r="G105" s="16">
        <v>88</v>
      </c>
      <c r="H105" s="16">
        <v>53</v>
      </c>
      <c r="I105" s="15" t="s">
        <v>468</v>
      </c>
      <c r="J105" s="16">
        <f t="shared" si="388"/>
        <v>35</v>
      </c>
      <c r="L105" s="92" t="s">
        <v>383</v>
      </c>
      <c r="M105" s="33" t="s">
        <v>35</v>
      </c>
      <c r="N105" s="28"/>
      <c r="O105" s="29" t="s">
        <v>109</v>
      </c>
      <c r="P105" s="29" t="s">
        <v>62</v>
      </c>
      <c r="Q105" s="29" t="s">
        <v>135</v>
      </c>
      <c r="R105" s="29" t="s">
        <v>161</v>
      </c>
      <c r="S105" s="29" t="s">
        <v>55</v>
      </c>
      <c r="T105" s="29" t="s">
        <v>87</v>
      </c>
      <c r="U105" s="29" t="s">
        <v>28</v>
      </c>
      <c r="V105" s="29" t="s">
        <v>253</v>
      </c>
      <c r="W105" s="29" t="s">
        <v>145</v>
      </c>
      <c r="X105" s="29" t="s">
        <v>123</v>
      </c>
      <c r="Y105" s="29" t="s">
        <v>88</v>
      </c>
      <c r="Z105" s="32" t="s">
        <v>75</v>
      </c>
      <c r="AA105" s="13"/>
      <c r="AB105" s="92" t="s">
        <v>383</v>
      </c>
      <c r="AC105" s="33" t="s">
        <v>237</v>
      </c>
      <c r="AD105" s="28"/>
      <c r="AE105" s="29" t="s">
        <v>301</v>
      </c>
      <c r="AF105" s="29" t="s">
        <v>235</v>
      </c>
      <c r="AG105" s="29" t="s">
        <v>105</v>
      </c>
      <c r="AH105" s="29" t="s">
        <v>234</v>
      </c>
      <c r="AI105" s="29" t="s">
        <v>200</v>
      </c>
      <c r="AJ105" s="29" t="s">
        <v>167</v>
      </c>
      <c r="AK105" s="29" t="s">
        <v>188</v>
      </c>
      <c r="AL105" s="29" t="s">
        <v>191</v>
      </c>
      <c r="AM105" s="29" t="s">
        <v>84</v>
      </c>
      <c r="AN105" s="29" t="s">
        <v>250</v>
      </c>
      <c r="AO105" s="29" t="s">
        <v>122</v>
      </c>
      <c r="AP105" s="32" t="s">
        <v>239</v>
      </c>
      <c r="AQ105" s="12"/>
      <c r="AR105" s="49">
        <f t="shared" ref="AR105:AR117" si="462">(IF(M105="","",(IF(MID(M105,2,1)="-",LEFT(M105,1),LEFT(M105,2)))+0))</f>
        <v>1</v>
      </c>
      <c r="AS105" s="47"/>
      <c r="AT105" s="48">
        <f t="shared" si="390"/>
        <v>2</v>
      </c>
      <c r="AU105" s="48">
        <f t="shared" si="391"/>
        <v>4</v>
      </c>
      <c r="AV105" s="48">
        <f t="shared" si="392"/>
        <v>1</v>
      </c>
      <c r="AW105" s="48">
        <f t="shared" si="393"/>
        <v>0</v>
      </c>
      <c r="AX105" s="48">
        <f t="shared" si="394"/>
        <v>1</v>
      </c>
      <c r="AY105" s="48">
        <f t="shared" si="395"/>
        <v>1</v>
      </c>
      <c r="AZ105" s="48">
        <f t="shared" si="396"/>
        <v>3</v>
      </c>
      <c r="BA105" s="48">
        <f t="shared" si="397"/>
        <v>4</v>
      </c>
      <c r="BB105" s="48">
        <f t="shared" si="398"/>
        <v>4</v>
      </c>
      <c r="BC105" s="48">
        <f t="shared" si="399"/>
        <v>6</v>
      </c>
      <c r="BD105" s="48">
        <f t="shared" si="400"/>
        <v>0</v>
      </c>
      <c r="BE105" s="46">
        <f t="shared" si="401"/>
        <v>3</v>
      </c>
      <c r="BP105" s="9"/>
      <c r="BQ105" s="49">
        <f t="shared" ref="BQ105:BQ117" si="463">(IF(M105="","",IF(RIGHT(M105,2)="10",RIGHT(M105,2),RIGHT(M105,1))+0))</f>
        <v>2</v>
      </c>
      <c r="BR105" s="47"/>
      <c r="BS105" s="48">
        <f t="shared" si="403"/>
        <v>4</v>
      </c>
      <c r="BT105" s="48">
        <f t="shared" si="404"/>
        <v>1</v>
      </c>
      <c r="BU105" s="48">
        <f t="shared" si="405"/>
        <v>3</v>
      </c>
      <c r="BV105" s="48">
        <f t="shared" si="406"/>
        <v>0</v>
      </c>
      <c r="BW105" s="48">
        <f t="shared" si="407"/>
        <v>1</v>
      </c>
      <c r="BX105" s="48">
        <f t="shared" si="408"/>
        <v>4</v>
      </c>
      <c r="BY105" s="48">
        <f t="shared" si="409"/>
        <v>0</v>
      </c>
      <c r="BZ105" s="48">
        <f t="shared" si="410"/>
        <v>4</v>
      </c>
      <c r="CA105" s="48">
        <f t="shared" si="411"/>
        <v>2</v>
      </c>
      <c r="CB105" s="48">
        <f t="shared" si="412"/>
        <v>2</v>
      </c>
      <c r="CC105" s="48">
        <f t="shared" si="413"/>
        <v>5</v>
      </c>
      <c r="CD105" s="46">
        <f t="shared" si="414"/>
        <v>3</v>
      </c>
      <c r="CP105" s="49" t="str">
        <f t="shared" ref="CP105:CP117" si="464">(IF(M105="","",IF(AR105&gt;BQ105,"H",IF(AR105&lt;BQ105,"A","D"))))</f>
        <v>A</v>
      </c>
      <c r="CQ105" s="47"/>
      <c r="CR105" s="48" t="str">
        <f t="shared" si="416"/>
        <v>A</v>
      </c>
      <c r="CS105" s="48" t="str">
        <f t="shared" si="417"/>
        <v>H</v>
      </c>
      <c r="CT105" s="48" t="str">
        <f t="shared" si="418"/>
        <v>A</v>
      </c>
      <c r="CU105" s="48" t="str">
        <f t="shared" si="419"/>
        <v>D</v>
      </c>
      <c r="CV105" s="48" t="str">
        <f t="shared" si="420"/>
        <v>D</v>
      </c>
      <c r="CW105" s="48" t="str">
        <f t="shared" si="421"/>
        <v>A</v>
      </c>
      <c r="CX105" s="48" t="str">
        <f t="shared" si="422"/>
        <v>H</v>
      </c>
      <c r="CY105" s="48" t="str">
        <f t="shared" si="423"/>
        <v>D</v>
      </c>
      <c r="CZ105" s="48" t="str">
        <f t="shared" si="424"/>
        <v>H</v>
      </c>
      <c r="DA105" s="48" t="str">
        <f t="shared" si="425"/>
        <v>H</v>
      </c>
      <c r="DB105" s="48" t="str">
        <f t="shared" si="426"/>
        <v>A</v>
      </c>
      <c r="DC105" s="46" t="str">
        <f t="shared" si="427"/>
        <v>D</v>
      </c>
      <c r="DO105" s="17" t="str">
        <f t="shared" si="428"/>
        <v>Chatham Town</v>
      </c>
      <c r="DP105" s="21">
        <f t="shared" si="429"/>
        <v>26</v>
      </c>
      <c r="DQ105" s="11">
        <f t="shared" si="430"/>
        <v>4</v>
      </c>
      <c r="DR105" s="11">
        <f t="shared" si="431"/>
        <v>4</v>
      </c>
      <c r="DS105" s="11">
        <f t="shared" si="432"/>
        <v>5</v>
      </c>
      <c r="DT105" s="11">
        <f>COUNTIF(CQ$104:CQ$117,"A")</f>
        <v>5</v>
      </c>
      <c r="DU105" s="11">
        <f>COUNTIF(CQ$104:CQ$117,"D")</f>
        <v>1</v>
      </c>
      <c r="DV105" s="11">
        <f>COUNTIF(CQ$104:CQ$117,"H")</f>
        <v>7</v>
      </c>
      <c r="DW105" s="21">
        <f t="shared" si="433"/>
        <v>9</v>
      </c>
      <c r="DX105" s="21">
        <f t="shared" si="434"/>
        <v>5</v>
      </c>
      <c r="DY105" s="21">
        <f t="shared" si="435"/>
        <v>12</v>
      </c>
      <c r="DZ105" s="20">
        <f>SUM($AR105:$BO105)+SUM(BR$104:BR$117)</f>
        <v>48</v>
      </c>
      <c r="EA105" s="20">
        <f>SUM($BQ105:$CN105)+SUM(AS$104:AS$117)</f>
        <v>63</v>
      </c>
      <c r="EB105" s="21">
        <f t="shared" si="436"/>
        <v>32</v>
      </c>
      <c r="EC105" s="20">
        <f t="shared" si="437"/>
        <v>-15</v>
      </c>
      <c r="ED105" s="9"/>
      <c r="EE105" s="11">
        <f t="shared" si="438"/>
        <v>26</v>
      </c>
      <c r="EF105" s="11">
        <f t="shared" si="439"/>
        <v>9</v>
      </c>
      <c r="EG105" s="11">
        <f t="shared" si="440"/>
        <v>5</v>
      </c>
      <c r="EH105" s="11">
        <f t="shared" si="441"/>
        <v>12</v>
      </c>
      <c r="EI105" s="11">
        <f t="shared" si="442"/>
        <v>48</v>
      </c>
      <c r="EJ105" s="11">
        <f t="shared" si="443"/>
        <v>63</v>
      </c>
      <c r="EK105" s="11">
        <f t="shared" si="444"/>
        <v>32</v>
      </c>
      <c r="EL105" s="11">
        <f t="shared" si="445"/>
        <v>-15</v>
      </c>
      <c r="EN105" s="8">
        <f t="shared" si="446"/>
        <v>0</v>
      </c>
      <c r="EO105" s="8">
        <f t="shared" si="447"/>
        <v>0</v>
      </c>
      <c r="EP105" s="8">
        <f t="shared" si="448"/>
        <v>0</v>
      </c>
      <c r="EQ105" s="8">
        <f t="shared" si="449"/>
        <v>0</v>
      </c>
      <c r="ER105" s="8">
        <f t="shared" si="450"/>
        <v>0</v>
      </c>
      <c r="ES105" s="8">
        <f t="shared" si="451"/>
        <v>0</v>
      </c>
      <c r="ET105" s="8">
        <f t="shared" si="452"/>
        <v>0</v>
      </c>
      <c r="EU105" s="8">
        <f t="shared" si="453"/>
        <v>0</v>
      </c>
      <c r="EW105" s="8" t="str">
        <f t="shared" si="454"/>
        <v/>
      </c>
      <c r="EX105" s="8" t="str">
        <f t="shared" si="455"/>
        <v/>
      </c>
      <c r="EY105" s="8" t="str">
        <f t="shared" si="456"/>
        <v/>
      </c>
      <c r="EZ105" s="8" t="str">
        <f t="shared" si="457"/>
        <v/>
      </c>
      <c r="FA105" s="8" t="str">
        <f t="shared" si="458"/>
        <v/>
      </c>
      <c r="FB105" s="8" t="str">
        <f t="shared" si="459"/>
        <v/>
      </c>
      <c r="FC105" s="8" t="str">
        <f t="shared" si="460"/>
        <v/>
      </c>
      <c r="FD105" s="8" t="str">
        <f t="shared" si="461"/>
        <v/>
      </c>
      <c r="FF105" s="92" t="s">
        <v>383</v>
      </c>
      <c r="FG105" s="61">
        <v>28</v>
      </c>
      <c r="FH105" s="59"/>
      <c r="FI105" s="60">
        <v>29</v>
      </c>
      <c r="FJ105" s="60">
        <v>42</v>
      </c>
      <c r="FK105" s="60">
        <v>41</v>
      </c>
      <c r="FL105" s="60">
        <v>35</v>
      </c>
      <c r="FM105" s="60">
        <v>20</v>
      </c>
      <c r="FN105" s="60">
        <v>45</v>
      </c>
      <c r="FO105" s="60">
        <v>21</v>
      </c>
      <c r="FP105" s="60">
        <v>23</v>
      </c>
      <c r="FQ105" s="60">
        <v>32</v>
      </c>
      <c r="FR105" s="60">
        <v>20</v>
      </c>
      <c r="FS105" s="60">
        <v>17</v>
      </c>
      <c r="FT105" s="58">
        <v>29</v>
      </c>
    </row>
    <row r="106" spans="1:185" s="8" customFormat="1" x14ac:dyDescent="0.2">
      <c r="A106" s="8">
        <v>3</v>
      </c>
      <c r="B106" s="8" t="s">
        <v>100</v>
      </c>
      <c r="C106" s="16">
        <v>26</v>
      </c>
      <c r="D106" s="16">
        <v>12</v>
      </c>
      <c r="E106" s="16">
        <v>8</v>
      </c>
      <c r="F106" s="16">
        <v>6</v>
      </c>
      <c r="G106" s="16">
        <v>45</v>
      </c>
      <c r="H106" s="16">
        <v>37</v>
      </c>
      <c r="I106" s="15">
        <v>44</v>
      </c>
      <c r="J106" s="16">
        <f t="shared" si="388"/>
        <v>8</v>
      </c>
      <c r="L106" s="92" t="s">
        <v>56</v>
      </c>
      <c r="M106" s="33" t="s">
        <v>145</v>
      </c>
      <c r="N106" s="29" t="s">
        <v>83</v>
      </c>
      <c r="O106" s="28"/>
      <c r="P106" s="29" t="s">
        <v>143</v>
      </c>
      <c r="Q106" s="29" t="s">
        <v>198</v>
      </c>
      <c r="R106" s="29" t="s">
        <v>135</v>
      </c>
      <c r="S106" s="29" t="s">
        <v>21</v>
      </c>
      <c r="T106" s="29" t="s">
        <v>87</v>
      </c>
      <c r="U106" s="29" t="s">
        <v>102</v>
      </c>
      <c r="V106" s="29" t="s">
        <v>99</v>
      </c>
      <c r="W106" s="29" t="s">
        <v>109</v>
      </c>
      <c r="X106" s="29" t="s">
        <v>64</v>
      </c>
      <c r="Y106" s="29" t="s">
        <v>151</v>
      </c>
      <c r="Z106" s="32" t="s">
        <v>143</v>
      </c>
      <c r="AA106" s="13"/>
      <c r="AB106" s="92" t="s">
        <v>56</v>
      </c>
      <c r="AC106" s="33" t="s">
        <v>59</v>
      </c>
      <c r="AD106" s="29" t="s">
        <v>325</v>
      </c>
      <c r="AE106" s="28"/>
      <c r="AF106" s="29" t="s">
        <v>221</v>
      </c>
      <c r="AG106" s="29" t="s">
        <v>331</v>
      </c>
      <c r="AH106" s="29" t="s">
        <v>369</v>
      </c>
      <c r="AI106" s="29" t="s">
        <v>225</v>
      </c>
      <c r="AJ106" s="29" t="s">
        <v>321</v>
      </c>
      <c r="AK106" s="29" t="s">
        <v>390</v>
      </c>
      <c r="AL106" s="29" t="s">
        <v>318</v>
      </c>
      <c r="AM106" s="29" t="s">
        <v>58</v>
      </c>
      <c r="AN106" s="29" t="s">
        <v>418</v>
      </c>
      <c r="AO106" s="29" t="s">
        <v>208</v>
      </c>
      <c r="AP106" s="32" t="s">
        <v>329</v>
      </c>
      <c r="AQ106" s="12"/>
      <c r="AR106" s="49">
        <f t="shared" si="462"/>
        <v>4</v>
      </c>
      <c r="AS106" s="48">
        <f t="shared" ref="AS106:AS117" si="465">(IF(N106="","",(IF(MID(N106,2,1)="-",LEFT(N106,1),LEFT(N106,2)))+0))</f>
        <v>2</v>
      </c>
      <c r="AT106" s="47"/>
      <c r="AU106" s="48">
        <f t="shared" si="391"/>
        <v>3</v>
      </c>
      <c r="AV106" s="48">
        <f t="shared" si="392"/>
        <v>5</v>
      </c>
      <c r="AW106" s="48">
        <f t="shared" si="393"/>
        <v>1</v>
      </c>
      <c r="AX106" s="48">
        <f t="shared" si="394"/>
        <v>2</v>
      </c>
      <c r="AY106" s="48">
        <f t="shared" si="395"/>
        <v>1</v>
      </c>
      <c r="AZ106" s="48">
        <f t="shared" si="396"/>
        <v>2</v>
      </c>
      <c r="BA106" s="48">
        <f t="shared" si="397"/>
        <v>1</v>
      </c>
      <c r="BB106" s="48">
        <f t="shared" si="398"/>
        <v>2</v>
      </c>
      <c r="BC106" s="48">
        <f t="shared" si="399"/>
        <v>4</v>
      </c>
      <c r="BD106" s="48">
        <f t="shared" si="400"/>
        <v>3</v>
      </c>
      <c r="BE106" s="46">
        <f t="shared" si="401"/>
        <v>3</v>
      </c>
      <c r="BP106" s="9"/>
      <c r="BQ106" s="49">
        <f t="shared" si="463"/>
        <v>2</v>
      </c>
      <c r="BR106" s="48">
        <f t="shared" ref="BR106:BR117" si="466">(IF(N106="","",IF(RIGHT(N106,2)="10",RIGHT(N106,2),RIGHT(N106,1))+0))</f>
        <v>3</v>
      </c>
      <c r="BS106" s="47"/>
      <c r="BT106" s="48">
        <f t="shared" si="404"/>
        <v>1</v>
      </c>
      <c r="BU106" s="48">
        <f t="shared" si="405"/>
        <v>4</v>
      </c>
      <c r="BV106" s="48">
        <f t="shared" si="406"/>
        <v>3</v>
      </c>
      <c r="BW106" s="48">
        <f t="shared" si="407"/>
        <v>2</v>
      </c>
      <c r="BX106" s="48">
        <f t="shared" si="408"/>
        <v>4</v>
      </c>
      <c r="BY106" s="48">
        <f t="shared" si="409"/>
        <v>0</v>
      </c>
      <c r="BZ106" s="48">
        <f t="shared" si="410"/>
        <v>5</v>
      </c>
      <c r="CA106" s="48">
        <f t="shared" si="411"/>
        <v>4</v>
      </c>
      <c r="CB106" s="48">
        <f t="shared" si="412"/>
        <v>3</v>
      </c>
      <c r="CC106" s="48">
        <f t="shared" si="413"/>
        <v>5</v>
      </c>
      <c r="CD106" s="46">
        <f t="shared" si="414"/>
        <v>1</v>
      </c>
      <c r="CP106" s="49" t="str">
        <f t="shared" si="464"/>
        <v>H</v>
      </c>
      <c r="CQ106" s="48" t="str">
        <f t="shared" ref="CQ106:CQ117" si="467">(IF(N106="","",IF(AS106&gt;BR106,"H",IF(AS106&lt;BR106,"A","D"))))</f>
        <v>A</v>
      </c>
      <c r="CR106" s="47"/>
      <c r="CS106" s="48" t="str">
        <f t="shared" si="417"/>
        <v>H</v>
      </c>
      <c r="CT106" s="48" t="str">
        <f t="shared" si="418"/>
        <v>H</v>
      </c>
      <c r="CU106" s="48" t="str">
        <f t="shared" si="419"/>
        <v>A</v>
      </c>
      <c r="CV106" s="48" t="str">
        <f t="shared" si="420"/>
        <v>D</v>
      </c>
      <c r="CW106" s="48" t="str">
        <f t="shared" si="421"/>
        <v>A</v>
      </c>
      <c r="CX106" s="48" t="str">
        <f t="shared" si="422"/>
        <v>H</v>
      </c>
      <c r="CY106" s="48" t="str">
        <f t="shared" si="423"/>
        <v>A</v>
      </c>
      <c r="CZ106" s="48" t="str">
        <f t="shared" si="424"/>
        <v>A</v>
      </c>
      <c r="DA106" s="48" t="str">
        <f t="shared" si="425"/>
        <v>H</v>
      </c>
      <c r="DB106" s="48" t="str">
        <f t="shared" si="426"/>
        <v>A</v>
      </c>
      <c r="DC106" s="46" t="str">
        <f t="shared" si="427"/>
        <v>H</v>
      </c>
      <c r="DO106" s="17" t="str">
        <f t="shared" si="428"/>
        <v>East Grinstead Town</v>
      </c>
      <c r="DP106" s="21">
        <f t="shared" si="429"/>
        <v>26</v>
      </c>
      <c r="DQ106" s="11">
        <f t="shared" si="430"/>
        <v>6</v>
      </c>
      <c r="DR106" s="11">
        <f t="shared" si="431"/>
        <v>1</v>
      </c>
      <c r="DS106" s="11">
        <f t="shared" si="432"/>
        <v>6</v>
      </c>
      <c r="DT106" s="11">
        <f>COUNTIF(CR$104:CR$117,"A")</f>
        <v>4</v>
      </c>
      <c r="DU106" s="11">
        <f>COUNTIF(CR$104:CR$117,"D")</f>
        <v>2</v>
      </c>
      <c r="DV106" s="11">
        <f>COUNTIF(CR$104:CR$117,"H")</f>
        <v>7</v>
      </c>
      <c r="DW106" s="21">
        <f t="shared" si="433"/>
        <v>10</v>
      </c>
      <c r="DX106" s="21">
        <f t="shared" si="434"/>
        <v>3</v>
      </c>
      <c r="DY106" s="21">
        <f t="shared" si="435"/>
        <v>13</v>
      </c>
      <c r="DZ106" s="20">
        <f>SUM($AR106:$BO106)+SUM(BS$104:BS$117)</f>
        <v>56</v>
      </c>
      <c r="EA106" s="20">
        <f>SUM($BQ106:$CN106)+SUM(AT$104:AT$117)</f>
        <v>67</v>
      </c>
      <c r="EB106" s="21">
        <f t="shared" si="436"/>
        <v>33</v>
      </c>
      <c r="EC106" s="20">
        <f t="shared" si="437"/>
        <v>-11</v>
      </c>
      <c r="ED106" s="9"/>
      <c r="EE106" s="11">
        <f t="shared" si="438"/>
        <v>26</v>
      </c>
      <c r="EF106" s="11">
        <f t="shared" si="439"/>
        <v>10</v>
      </c>
      <c r="EG106" s="11">
        <f t="shared" si="440"/>
        <v>3</v>
      </c>
      <c r="EH106" s="11">
        <f t="shared" si="441"/>
        <v>13</v>
      </c>
      <c r="EI106" s="11">
        <f t="shared" si="442"/>
        <v>56</v>
      </c>
      <c r="EJ106" s="11">
        <f t="shared" si="443"/>
        <v>67</v>
      </c>
      <c r="EK106" s="11">
        <f t="shared" si="444"/>
        <v>33</v>
      </c>
      <c r="EL106" s="11">
        <f t="shared" si="445"/>
        <v>-11</v>
      </c>
      <c r="EN106" s="8">
        <f t="shared" si="446"/>
        <v>0</v>
      </c>
      <c r="EO106" s="8">
        <f t="shared" si="447"/>
        <v>0</v>
      </c>
      <c r="EP106" s="8">
        <f t="shared" si="448"/>
        <v>0</v>
      </c>
      <c r="EQ106" s="8">
        <f t="shared" si="449"/>
        <v>0</v>
      </c>
      <c r="ER106" s="8">
        <f t="shared" si="450"/>
        <v>0</v>
      </c>
      <c r="ES106" s="8">
        <f t="shared" si="451"/>
        <v>0</v>
      </c>
      <c r="ET106" s="8">
        <f t="shared" si="452"/>
        <v>0</v>
      </c>
      <c r="EU106" s="8">
        <f t="shared" si="453"/>
        <v>0</v>
      </c>
      <c r="EW106" s="8" t="str">
        <f t="shared" si="454"/>
        <v/>
      </c>
      <c r="EX106" s="8" t="str">
        <f t="shared" si="455"/>
        <v/>
      </c>
      <c r="EY106" s="8" t="str">
        <f t="shared" si="456"/>
        <v/>
      </c>
      <c r="EZ106" s="8" t="str">
        <f t="shared" si="457"/>
        <v/>
      </c>
      <c r="FA106" s="8" t="str">
        <f t="shared" si="458"/>
        <v/>
      </c>
      <c r="FB106" s="8" t="str">
        <f t="shared" si="459"/>
        <v/>
      </c>
      <c r="FC106" s="8" t="str">
        <f t="shared" si="460"/>
        <v/>
      </c>
      <c r="FD106" s="8" t="str">
        <f t="shared" si="461"/>
        <v/>
      </c>
      <c r="FF106" s="92" t="s">
        <v>56</v>
      </c>
      <c r="FG106" s="61">
        <v>34</v>
      </c>
      <c r="FH106" s="60">
        <v>20</v>
      </c>
      <c r="FI106" s="59"/>
      <c r="FJ106" s="60">
        <v>17</v>
      </c>
      <c r="FK106" s="60">
        <v>15</v>
      </c>
      <c r="FL106" s="60">
        <v>17</v>
      </c>
      <c r="FM106" s="60">
        <v>21</v>
      </c>
      <c r="FN106" s="60">
        <v>26</v>
      </c>
      <c r="FO106" s="60">
        <v>26</v>
      </c>
      <c r="FP106" s="60">
        <v>19</v>
      </c>
      <c r="FQ106" s="60">
        <v>24</v>
      </c>
      <c r="FR106" s="60">
        <v>37</v>
      </c>
      <c r="FS106" s="60">
        <v>11</v>
      </c>
      <c r="FT106" s="58">
        <v>43</v>
      </c>
    </row>
    <row r="107" spans="1:185" s="8" customFormat="1" x14ac:dyDescent="0.2">
      <c r="A107" s="8">
        <v>4</v>
      </c>
      <c r="B107" s="8" t="s">
        <v>382</v>
      </c>
      <c r="C107" s="16">
        <v>26</v>
      </c>
      <c r="D107" s="16">
        <v>12</v>
      </c>
      <c r="E107" s="16">
        <v>6</v>
      </c>
      <c r="F107" s="16">
        <v>8</v>
      </c>
      <c r="G107" s="16">
        <v>53</v>
      </c>
      <c r="H107" s="16">
        <v>45</v>
      </c>
      <c r="I107" s="15">
        <v>42</v>
      </c>
      <c r="J107" s="16">
        <f t="shared" si="388"/>
        <v>8</v>
      </c>
      <c r="L107" s="92" t="s">
        <v>382</v>
      </c>
      <c r="M107" s="33" t="s">
        <v>145</v>
      </c>
      <c r="N107" s="29" t="s">
        <v>35</v>
      </c>
      <c r="O107" s="29" t="s">
        <v>75</v>
      </c>
      <c r="P107" s="28"/>
      <c r="Q107" s="29" t="s">
        <v>79</v>
      </c>
      <c r="R107" s="29" t="s">
        <v>55</v>
      </c>
      <c r="S107" s="29" t="s">
        <v>147</v>
      </c>
      <c r="T107" s="29" t="s">
        <v>21</v>
      </c>
      <c r="U107" s="29" t="s">
        <v>16</v>
      </c>
      <c r="V107" s="29" t="s">
        <v>102</v>
      </c>
      <c r="W107" s="29" t="s">
        <v>147</v>
      </c>
      <c r="X107" s="29" t="s">
        <v>62</v>
      </c>
      <c r="Y107" s="29" t="s">
        <v>16</v>
      </c>
      <c r="Z107" s="32" t="s">
        <v>161</v>
      </c>
      <c r="AA107" s="13"/>
      <c r="AB107" s="92" t="s">
        <v>382</v>
      </c>
      <c r="AC107" s="33" t="s">
        <v>328</v>
      </c>
      <c r="AD107" s="29" t="s">
        <v>390</v>
      </c>
      <c r="AE107" s="29" t="s">
        <v>342</v>
      </c>
      <c r="AF107" s="28"/>
      <c r="AG107" s="29" t="s">
        <v>418</v>
      </c>
      <c r="AH107" s="29" t="s">
        <v>325</v>
      </c>
      <c r="AI107" s="29" t="s">
        <v>107</v>
      </c>
      <c r="AJ107" s="29" t="s">
        <v>329</v>
      </c>
      <c r="AK107" s="29" t="s">
        <v>317</v>
      </c>
      <c r="AL107" s="29" t="s">
        <v>331</v>
      </c>
      <c r="AM107" s="29" t="s">
        <v>149</v>
      </c>
      <c r="AN107" s="29" t="s">
        <v>344</v>
      </c>
      <c r="AO107" s="29" t="s">
        <v>59</v>
      </c>
      <c r="AP107" s="32" t="s">
        <v>338</v>
      </c>
      <c r="AQ107" s="12"/>
      <c r="AR107" s="49">
        <f t="shared" si="462"/>
        <v>4</v>
      </c>
      <c r="AS107" s="48">
        <f t="shared" si="465"/>
        <v>1</v>
      </c>
      <c r="AT107" s="48">
        <f t="shared" ref="AT107:AT117" si="468">(IF(O107="","",(IF(MID(O107,2,1)="-",LEFT(O107,1),LEFT(O107,2)))+0))</f>
        <v>3</v>
      </c>
      <c r="AU107" s="47"/>
      <c r="AV107" s="48">
        <f t="shared" si="392"/>
        <v>0</v>
      </c>
      <c r="AW107" s="48">
        <f t="shared" si="393"/>
        <v>1</v>
      </c>
      <c r="AX107" s="48">
        <f t="shared" si="394"/>
        <v>5</v>
      </c>
      <c r="AY107" s="48">
        <f t="shared" si="395"/>
        <v>2</v>
      </c>
      <c r="AZ107" s="48">
        <f t="shared" si="396"/>
        <v>2</v>
      </c>
      <c r="BA107" s="48">
        <f t="shared" si="397"/>
        <v>2</v>
      </c>
      <c r="BB107" s="48">
        <f t="shared" si="398"/>
        <v>5</v>
      </c>
      <c r="BC107" s="48">
        <f t="shared" si="399"/>
        <v>4</v>
      </c>
      <c r="BD107" s="48">
        <f t="shared" si="400"/>
        <v>2</v>
      </c>
      <c r="BE107" s="46">
        <f t="shared" si="401"/>
        <v>0</v>
      </c>
      <c r="BP107" s="9"/>
      <c r="BQ107" s="49">
        <f t="shared" si="463"/>
        <v>2</v>
      </c>
      <c r="BR107" s="48">
        <f t="shared" si="466"/>
        <v>2</v>
      </c>
      <c r="BS107" s="48">
        <f t="shared" ref="BS107:BS117" si="469">(IF(O107="","",IF(RIGHT(O107,2)="10",RIGHT(O107,2),RIGHT(O107,1))+0))</f>
        <v>3</v>
      </c>
      <c r="BT107" s="47"/>
      <c r="BU107" s="48">
        <f t="shared" si="405"/>
        <v>2</v>
      </c>
      <c r="BV107" s="48">
        <f t="shared" si="406"/>
        <v>1</v>
      </c>
      <c r="BW107" s="48">
        <f t="shared" si="407"/>
        <v>0</v>
      </c>
      <c r="BX107" s="48">
        <f t="shared" si="408"/>
        <v>2</v>
      </c>
      <c r="BY107" s="48">
        <f t="shared" si="409"/>
        <v>1</v>
      </c>
      <c r="BZ107" s="48">
        <f t="shared" si="410"/>
        <v>0</v>
      </c>
      <c r="CA107" s="48">
        <f t="shared" si="411"/>
        <v>0</v>
      </c>
      <c r="CB107" s="48">
        <f t="shared" si="412"/>
        <v>1</v>
      </c>
      <c r="CC107" s="48">
        <f t="shared" si="413"/>
        <v>1</v>
      </c>
      <c r="CD107" s="46">
        <f t="shared" si="414"/>
        <v>0</v>
      </c>
      <c r="CP107" s="49" t="str">
        <f t="shared" si="464"/>
        <v>H</v>
      </c>
      <c r="CQ107" s="48" t="str">
        <f t="shared" si="467"/>
        <v>A</v>
      </c>
      <c r="CR107" s="48" t="str">
        <f t="shared" ref="CR107:CR117" si="470">(IF(O107="","",IF(AT107&gt;BS107,"H",IF(AT107&lt;BS107,"A","D"))))</f>
        <v>D</v>
      </c>
      <c r="CS107" s="47"/>
      <c r="CT107" s="48" t="str">
        <f t="shared" si="418"/>
        <v>A</v>
      </c>
      <c r="CU107" s="48" t="str">
        <f t="shared" si="419"/>
        <v>D</v>
      </c>
      <c r="CV107" s="48" t="str">
        <f t="shared" si="420"/>
        <v>H</v>
      </c>
      <c r="CW107" s="48" t="str">
        <f t="shared" si="421"/>
        <v>D</v>
      </c>
      <c r="CX107" s="48" t="str">
        <f t="shared" si="422"/>
        <v>H</v>
      </c>
      <c r="CY107" s="48" t="str">
        <f t="shared" si="423"/>
        <v>H</v>
      </c>
      <c r="CZ107" s="48" t="str">
        <f t="shared" si="424"/>
        <v>H</v>
      </c>
      <c r="DA107" s="48" t="str">
        <f t="shared" si="425"/>
        <v>H</v>
      </c>
      <c r="DB107" s="48" t="str">
        <f t="shared" si="426"/>
        <v>H</v>
      </c>
      <c r="DC107" s="46" t="str">
        <f t="shared" si="427"/>
        <v>D</v>
      </c>
      <c r="DO107" s="17" t="str">
        <f t="shared" si="428"/>
        <v>Faversham Town</v>
      </c>
      <c r="DP107" s="21">
        <f t="shared" si="429"/>
        <v>26</v>
      </c>
      <c r="DQ107" s="11">
        <f t="shared" si="430"/>
        <v>7</v>
      </c>
      <c r="DR107" s="11">
        <f t="shared" si="431"/>
        <v>4</v>
      </c>
      <c r="DS107" s="11">
        <f t="shared" si="432"/>
        <v>2</v>
      </c>
      <c r="DT107" s="11">
        <f>COUNTIF(CS$104:CS$117,"A")</f>
        <v>5</v>
      </c>
      <c r="DU107" s="11">
        <f>COUNTIF(CS$104:CS$117,"D")</f>
        <v>2</v>
      </c>
      <c r="DV107" s="11">
        <f>COUNTIF(CS$104:CS$117,"H")</f>
        <v>6</v>
      </c>
      <c r="DW107" s="21">
        <f t="shared" si="433"/>
        <v>12</v>
      </c>
      <c r="DX107" s="21">
        <f t="shared" si="434"/>
        <v>6</v>
      </c>
      <c r="DY107" s="21">
        <f t="shared" si="435"/>
        <v>8</v>
      </c>
      <c r="DZ107" s="20">
        <f>SUM($AR107:$BO107)+SUM(BT$104:BT$117)</f>
        <v>53</v>
      </c>
      <c r="EA107" s="20">
        <f>SUM($BQ107:$CN107)+SUM(AU$104:AU$117)</f>
        <v>45</v>
      </c>
      <c r="EB107" s="21">
        <f t="shared" si="436"/>
        <v>42</v>
      </c>
      <c r="EC107" s="20">
        <f t="shared" si="437"/>
        <v>8</v>
      </c>
      <c r="ED107" s="9"/>
      <c r="EE107" s="11">
        <f t="shared" si="438"/>
        <v>26</v>
      </c>
      <c r="EF107" s="11">
        <f t="shared" si="439"/>
        <v>12</v>
      </c>
      <c r="EG107" s="11">
        <f t="shared" si="440"/>
        <v>6</v>
      </c>
      <c r="EH107" s="11">
        <f t="shared" si="441"/>
        <v>8</v>
      </c>
      <c r="EI107" s="11">
        <f t="shared" si="442"/>
        <v>53</v>
      </c>
      <c r="EJ107" s="11">
        <f t="shared" si="443"/>
        <v>45</v>
      </c>
      <c r="EK107" s="11">
        <f t="shared" si="444"/>
        <v>42</v>
      </c>
      <c r="EL107" s="11">
        <f t="shared" si="445"/>
        <v>8</v>
      </c>
      <c r="EN107" s="8">
        <f t="shared" si="446"/>
        <v>0</v>
      </c>
      <c r="EO107" s="8">
        <f t="shared" si="447"/>
        <v>0</v>
      </c>
      <c r="EP107" s="8">
        <f t="shared" si="448"/>
        <v>0</v>
      </c>
      <c r="EQ107" s="8">
        <f t="shared" si="449"/>
        <v>0</v>
      </c>
      <c r="ER107" s="8">
        <f t="shared" si="450"/>
        <v>0</v>
      </c>
      <c r="ES107" s="8">
        <f t="shared" si="451"/>
        <v>0</v>
      </c>
      <c r="ET107" s="8">
        <f t="shared" si="452"/>
        <v>0</v>
      </c>
      <c r="EU107" s="8">
        <f t="shared" si="453"/>
        <v>0</v>
      </c>
      <c r="EW107" s="8" t="str">
        <f t="shared" si="454"/>
        <v/>
      </c>
      <c r="EX107" s="8" t="str">
        <f t="shared" si="455"/>
        <v/>
      </c>
      <c r="EY107" s="8" t="str">
        <f t="shared" si="456"/>
        <v/>
      </c>
      <c r="EZ107" s="8" t="str">
        <f t="shared" si="457"/>
        <v/>
      </c>
      <c r="FA107" s="8" t="str">
        <f t="shared" si="458"/>
        <v/>
      </c>
      <c r="FB107" s="8" t="str">
        <f t="shared" si="459"/>
        <v/>
      </c>
      <c r="FC107" s="8" t="str">
        <f t="shared" si="460"/>
        <v/>
      </c>
      <c r="FD107" s="8" t="str">
        <f t="shared" si="461"/>
        <v/>
      </c>
      <c r="FF107" s="92" t="s">
        <v>382</v>
      </c>
      <c r="FG107" s="61">
        <v>33</v>
      </c>
      <c r="FH107" s="60">
        <v>38</v>
      </c>
      <c r="FI107" s="60">
        <v>19</v>
      </c>
      <c r="FJ107" s="59"/>
      <c r="FK107" s="60">
        <v>36</v>
      </c>
      <c r="FL107" s="60">
        <v>22</v>
      </c>
      <c r="FM107" s="60">
        <v>21</v>
      </c>
      <c r="FN107" s="60">
        <v>34</v>
      </c>
      <c r="FO107" s="60">
        <v>13</v>
      </c>
      <c r="FP107" s="60">
        <v>33</v>
      </c>
      <c r="FQ107" s="60">
        <v>32</v>
      </c>
      <c r="FR107" s="60">
        <v>20</v>
      </c>
      <c r="FS107" s="60">
        <v>17</v>
      </c>
      <c r="FT107" s="58">
        <v>20</v>
      </c>
    </row>
    <row r="108" spans="1:185" s="8" customFormat="1" x14ac:dyDescent="0.2">
      <c r="A108" s="8">
        <v>5</v>
      </c>
      <c r="B108" s="8" t="s">
        <v>340</v>
      </c>
      <c r="C108" s="16">
        <v>26</v>
      </c>
      <c r="D108" s="16">
        <v>14</v>
      </c>
      <c r="E108" s="16">
        <v>3</v>
      </c>
      <c r="F108" s="16">
        <v>9</v>
      </c>
      <c r="G108" s="16">
        <v>52</v>
      </c>
      <c r="H108" s="16">
        <v>46</v>
      </c>
      <c r="I108" s="15" t="s">
        <v>469</v>
      </c>
      <c r="J108" s="16">
        <f t="shared" si="388"/>
        <v>6</v>
      </c>
      <c r="L108" s="92" t="s">
        <v>340</v>
      </c>
      <c r="M108" s="33" t="s">
        <v>35</v>
      </c>
      <c r="N108" s="29" t="s">
        <v>102</v>
      </c>
      <c r="O108" s="29" t="s">
        <v>16</v>
      </c>
      <c r="P108" s="29" t="s">
        <v>35</v>
      </c>
      <c r="Q108" s="28"/>
      <c r="R108" s="29" t="s">
        <v>98</v>
      </c>
      <c r="S108" s="29" t="s">
        <v>147</v>
      </c>
      <c r="T108" s="29" t="s">
        <v>87</v>
      </c>
      <c r="U108" s="29" t="s">
        <v>98</v>
      </c>
      <c r="V108" s="29" t="s">
        <v>98</v>
      </c>
      <c r="W108" s="29" t="s">
        <v>75</v>
      </c>
      <c r="X108" s="29" t="s">
        <v>102</v>
      </c>
      <c r="Y108" s="29" t="s">
        <v>16</v>
      </c>
      <c r="Z108" s="32" t="s">
        <v>102</v>
      </c>
      <c r="AA108" s="13"/>
      <c r="AB108" s="92" t="s">
        <v>340</v>
      </c>
      <c r="AC108" s="33" t="s">
        <v>203</v>
      </c>
      <c r="AD108" s="29" t="s">
        <v>342</v>
      </c>
      <c r="AE108" s="29" t="s">
        <v>347</v>
      </c>
      <c r="AF108" s="29" t="s">
        <v>85</v>
      </c>
      <c r="AG108" s="28"/>
      <c r="AH108" s="29" t="s">
        <v>307</v>
      </c>
      <c r="AI108" s="29" t="s">
        <v>343</v>
      </c>
      <c r="AJ108" s="29" t="s">
        <v>328</v>
      </c>
      <c r="AK108" s="29" t="s">
        <v>338</v>
      </c>
      <c r="AL108" s="29" t="s">
        <v>149</v>
      </c>
      <c r="AM108" s="29" t="s">
        <v>329</v>
      </c>
      <c r="AN108" s="29" t="s">
        <v>317</v>
      </c>
      <c r="AO108" s="29" t="s">
        <v>266</v>
      </c>
      <c r="AP108" s="32" t="s">
        <v>220</v>
      </c>
      <c r="AQ108" s="12"/>
      <c r="AR108" s="49">
        <f t="shared" si="462"/>
        <v>1</v>
      </c>
      <c r="AS108" s="48">
        <f t="shared" si="465"/>
        <v>2</v>
      </c>
      <c r="AT108" s="48">
        <f t="shared" si="468"/>
        <v>2</v>
      </c>
      <c r="AU108" s="48">
        <f t="shared" ref="AU108:AU117" si="471">(IF(P108="","",(IF(MID(P108,2,1)="-",LEFT(P108,1),LEFT(P108,2)))+0))</f>
        <v>1</v>
      </c>
      <c r="AV108" s="47"/>
      <c r="AW108" s="48">
        <f t="shared" si="393"/>
        <v>1</v>
      </c>
      <c r="AX108" s="48">
        <f t="shared" si="394"/>
        <v>5</v>
      </c>
      <c r="AY108" s="48">
        <f t="shared" si="395"/>
        <v>1</v>
      </c>
      <c r="AZ108" s="48">
        <f t="shared" si="396"/>
        <v>1</v>
      </c>
      <c r="BA108" s="48">
        <f t="shared" si="397"/>
        <v>1</v>
      </c>
      <c r="BB108" s="48">
        <f t="shared" si="398"/>
        <v>3</v>
      </c>
      <c r="BC108" s="48">
        <f t="shared" si="399"/>
        <v>2</v>
      </c>
      <c r="BD108" s="48">
        <f t="shared" si="400"/>
        <v>2</v>
      </c>
      <c r="BE108" s="46">
        <f t="shared" si="401"/>
        <v>2</v>
      </c>
      <c r="BP108" s="9"/>
      <c r="BQ108" s="49">
        <f t="shared" si="463"/>
        <v>2</v>
      </c>
      <c r="BR108" s="48">
        <f t="shared" si="466"/>
        <v>0</v>
      </c>
      <c r="BS108" s="48">
        <f t="shared" si="469"/>
        <v>1</v>
      </c>
      <c r="BT108" s="48">
        <f t="shared" ref="BT108:BT117" si="472">(IF(P108="","",IF(RIGHT(P108,2)="10",RIGHT(P108,2),RIGHT(P108,1))+0))</f>
        <v>2</v>
      </c>
      <c r="BU108" s="47"/>
      <c r="BV108" s="48">
        <f t="shared" si="406"/>
        <v>0</v>
      </c>
      <c r="BW108" s="48">
        <f t="shared" si="407"/>
        <v>0</v>
      </c>
      <c r="BX108" s="48">
        <f t="shared" si="408"/>
        <v>4</v>
      </c>
      <c r="BY108" s="48">
        <f t="shared" si="409"/>
        <v>0</v>
      </c>
      <c r="BZ108" s="48">
        <f t="shared" si="410"/>
        <v>0</v>
      </c>
      <c r="CA108" s="48">
        <f t="shared" si="411"/>
        <v>3</v>
      </c>
      <c r="CB108" s="48">
        <f t="shared" si="412"/>
        <v>0</v>
      </c>
      <c r="CC108" s="48">
        <f t="shared" si="413"/>
        <v>1</v>
      </c>
      <c r="CD108" s="46">
        <f t="shared" si="414"/>
        <v>0</v>
      </c>
      <c r="CP108" s="49" t="str">
        <f t="shared" si="464"/>
        <v>A</v>
      </c>
      <c r="CQ108" s="48" t="str">
        <f t="shared" si="467"/>
        <v>H</v>
      </c>
      <c r="CR108" s="48" t="str">
        <f t="shared" si="470"/>
        <v>H</v>
      </c>
      <c r="CS108" s="48" t="str">
        <f t="shared" ref="CS108:CS117" si="473">(IF(P108="","",IF(AU108&gt;BT108,"H",IF(AU108&lt;BT108,"A","D"))))</f>
        <v>A</v>
      </c>
      <c r="CT108" s="47"/>
      <c r="CU108" s="48" t="str">
        <f t="shared" si="419"/>
        <v>H</v>
      </c>
      <c r="CV108" s="48" t="str">
        <f t="shared" si="420"/>
        <v>H</v>
      </c>
      <c r="CW108" s="48" t="str">
        <f t="shared" si="421"/>
        <v>A</v>
      </c>
      <c r="CX108" s="48" t="str">
        <f t="shared" si="422"/>
        <v>H</v>
      </c>
      <c r="CY108" s="48" t="str">
        <f t="shared" si="423"/>
        <v>H</v>
      </c>
      <c r="CZ108" s="48" t="str">
        <f t="shared" si="424"/>
        <v>D</v>
      </c>
      <c r="DA108" s="48" t="str">
        <f t="shared" si="425"/>
        <v>H</v>
      </c>
      <c r="DB108" s="48" t="str">
        <f t="shared" si="426"/>
        <v>H</v>
      </c>
      <c r="DC108" s="46" t="str">
        <f t="shared" si="427"/>
        <v>H</v>
      </c>
      <c r="DO108" s="17" t="str">
        <f t="shared" si="428"/>
        <v>Greenwich Borough</v>
      </c>
      <c r="DP108" s="21">
        <f t="shared" si="429"/>
        <v>26</v>
      </c>
      <c r="DQ108" s="11">
        <f t="shared" si="430"/>
        <v>9</v>
      </c>
      <c r="DR108" s="11">
        <f t="shared" si="431"/>
        <v>1</v>
      </c>
      <c r="DS108" s="11">
        <f t="shared" si="432"/>
        <v>3</v>
      </c>
      <c r="DT108" s="11">
        <f>COUNTIF(CT$104:CT$117,"A")</f>
        <v>5</v>
      </c>
      <c r="DU108" s="11">
        <f>COUNTIF(CT$104:CT$117,"D")</f>
        <v>2</v>
      </c>
      <c r="DV108" s="11">
        <f>COUNTIF(CT$104:CT$117,"H")</f>
        <v>6</v>
      </c>
      <c r="DW108" s="21">
        <f t="shared" si="433"/>
        <v>14</v>
      </c>
      <c r="DX108" s="21">
        <f t="shared" si="434"/>
        <v>3</v>
      </c>
      <c r="DY108" s="21">
        <f t="shared" si="435"/>
        <v>9</v>
      </c>
      <c r="DZ108" s="20">
        <f>SUM($AR108:$BO108)+SUM(BU$104:BU$117)</f>
        <v>52</v>
      </c>
      <c r="EA108" s="20">
        <f>SUM($BQ108:$CN108)+SUM(AV$104:AV$117)</f>
        <v>46</v>
      </c>
      <c r="EB108" s="62" t="str">
        <f>(DW108*3)+DX108-3&amp;"+"</f>
        <v>42+</v>
      </c>
      <c r="EC108" s="20">
        <f t="shared" si="437"/>
        <v>6</v>
      </c>
      <c r="ED108" s="9"/>
      <c r="EE108" s="11">
        <f t="shared" si="438"/>
        <v>26</v>
      </c>
      <c r="EF108" s="11">
        <f t="shared" si="439"/>
        <v>14</v>
      </c>
      <c r="EG108" s="11">
        <f t="shared" si="440"/>
        <v>3</v>
      </c>
      <c r="EH108" s="11">
        <f t="shared" si="441"/>
        <v>9</v>
      </c>
      <c r="EI108" s="11">
        <f t="shared" si="442"/>
        <v>52</v>
      </c>
      <c r="EJ108" s="11">
        <f t="shared" si="443"/>
        <v>46</v>
      </c>
      <c r="EK108" s="11" t="str">
        <f t="shared" si="444"/>
        <v>42+</v>
      </c>
      <c r="EL108" s="11">
        <f t="shared" si="445"/>
        <v>6</v>
      </c>
      <c r="EN108" s="8">
        <f t="shared" si="446"/>
        <v>0</v>
      </c>
      <c r="EO108" s="8">
        <f t="shared" si="447"/>
        <v>0</v>
      </c>
      <c r="EP108" s="8">
        <f t="shared" si="448"/>
        <v>0</v>
      </c>
      <c r="EQ108" s="8">
        <f t="shared" si="449"/>
        <v>0</v>
      </c>
      <c r="ER108" s="8">
        <f t="shared" si="450"/>
        <v>0</v>
      </c>
      <c r="ES108" s="8">
        <f t="shared" si="451"/>
        <v>0</v>
      </c>
      <c r="ET108" s="8">
        <f t="shared" si="452"/>
        <v>0</v>
      </c>
      <c r="EU108" s="8">
        <f t="shared" si="453"/>
        <v>0</v>
      </c>
      <c r="EW108" s="8" t="str">
        <f t="shared" si="454"/>
        <v/>
      </c>
      <c r="EX108" s="8" t="str">
        <f t="shared" si="455"/>
        <v/>
      </c>
      <c r="EY108" s="8" t="str">
        <f t="shared" si="456"/>
        <v/>
      </c>
      <c r="EZ108" s="8" t="str">
        <f t="shared" si="457"/>
        <v/>
      </c>
      <c r="FA108" s="8" t="str">
        <f t="shared" si="458"/>
        <v/>
      </c>
      <c r="FB108" s="8" t="str">
        <f t="shared" si="459"/>
        <v/>
      </c>
      <c r="FC108" s="8" t="str">
        <f t="shared" si="460"/>
        <v/>
      </c>
      <c r="FD108" s="8" t="str">
        <f t="shared" si="461"/>
        <v/>
      </c>
      <c r="FF108" s="92" t="s">
        <v>340</v>
      </c>
      <c r="FG108" s="61">
        <v>27</v>
      </c>
      <c r="FH108" s="60">
        <v>80</v>
      </c>
      <c r="FI108" s="60">
        <v>50</v>
      </c>
      <c r="FJ108" s="60">
        <v>30</v>
      </c>
      <c r="FK108" s="59"/>
      <c r="FL108" s="60">
        <v>34</v>
      </c>
      <c r="FM108" s="60">
        <v>33</v>
      </c>
      <c r="FN108" s="60">
        <v>17</v>
      </c>
      <c r="FO108" s="60">
        <v>30</v>
      </c>
      <c r="FP108" s="60">
        <v>36</v>
      </c>
      <c r="FQ108" s="60">
        <v>57</v>
      </c>
      <c r="FR108" s="60">
        <v>30</v>
      </c>
      <c r="FS108" s="60">
        <v>34</v>
      </c>
      <c r="FT108" s="58">
        <v>41</v>
      </c>
    </row>
    <row r="109" spans="1:185" s="8" customFormat="1" x14ac:dyDescent="0.2">
      <c r="A109" s="8">
        <v>6</v>
      </c>
      <c r="B109" s="8" t="s">
        <v>196</v>
      </c>
      <c r="C109" s="16">
        <v>26</v>
      </c>
      <c r="D109" s="16">
        <v>12</v>
      </c>
      <c r="E109" s="16">
        <v>3</v>
      </c>
      <c r="F109" s="16">
        <v>11</v>
      </c>
      <c r="G109" s="16">
        <v>55</v>
      </c>
      <c r="H109" s="16">
        <v>35</v>
      </c>
      <c r="I109" s="15">
        <v>39</v>
      </c>
      <c r="J109" s="16">
        <f t="shared" si="388"/>
        <v>20</v>
      </c>
      <c r="L109" s="92" t="s">
        <v>76</v>
      </c>
      <c r="M109" s="33" t="s">
        <v>98</v>
      </c>
      <c r="N109" s="29" t="s">
        <v>135</v>
      </c>
      <c r="O109" s="29" t="s">
        <v>106</v>
      </c>
      <c r="P109" s="29" t="s">
        <v>152</v>
      </c>
      <c r="Q109" s="29" t="s">
        <v>143</v>
      </c>
      <c r="R109" s="28"/>
      <c r="S109" s="29" t="s">
        <v>21</v>
      </c>
      <c r="T109" s="29" t="s">
        <v>21</v>
      </c>
      <c r="U109" s="29" t="s">
        <v>83</v>
      </c>
      <c r="V109" s="29" t="s">
        <v>165</v>
      </c>
      <c r="W109" s="29" t="s">
        <v>35</v>
      </c>
      <c r="X109" s="29" t="s">
        <v>143</v>
      </c>
      <c r="Y109" s="29" t="s">
        <v>143</v>
      </c>
      <c r="Z109" s="32" t="s">
        <v>35</v>
      </c>
      <c r="AA109" s="13"/>
      <c r="AB109" s="92" t="s">
        <v>76</v>
      </c>
      <c r="AC109" s="33" t="s">
        <v>233</v>
      </c>
      <c r="AD109" s="29" t="s">
        <v>130</v>
      </c>
      <c r="AE109" s="29" t="s">
        <v>200</v>
      </c>
      <c r="AF109" s="29" t="s">
        <v>167</v>
      </c>
      <c r="AG109" s="29" t="s">
        <v>129</v>
      </c>
      <c r="AH109" s="28"/>
      <c r="AI109" s="29" t="s">
        <v>249</v>
      </c>
      <c r="AJ109" s="29" t="s">
        <v>246</v>
      </c>
      <c r="AK109" s="29" t="s">
        <v>214</v>
      </c>
      <c r="AL109" s="29" t="s">
        <v>236</v>
      </c>
      <c r="AM109" s="29" t="s">
        <v>132</v>
      </c>
      <c r="AN109" s="29" t="s">
        <v>191</v>
      </c>
      <c r="AO109" s="29" t="s">
        <v>301</v>
      </c>
      <c r="AP109" s="32" t="s">
        <v>168</v>
      </c>
      <c r="AQ109" s="12"/>
      <c r="AR109" s="49">
        <f t="shared" si="462"/>
        <v>1</v>
      </c>
      <c r="AS109" s="48">
        <f t="shared" si="465"/>
        <v>1</v>
      </c>
      <c r="AT109" s="48">
        <f t="shared" si="468"/>
        <v>0</v>
      </c>
      <c r="AU109" s="48">
        <f t="shared" si="471"/>
        <v>4</v>
      </c>
      <c r="AV109" s="48">
        <f t="shared" ref="AV109:AV117" si="474">(IF(Q109="","",(IF(MID(Q109,2,1)="-",LEFT(Q109,1),LEFT(Q109,2)))+0))</f>
        <v>3</v>
      </c>
      <c r="AW109" s="47"/>
      <c r="AX109" s="48">
        <f t="shared" si="394"/>
        <v>2</v>
      </c>
      <c r="AY109" s="48">
        <f t="shared" si="395"/>
        <v>2</v>
      </c>
      <c r="AZ109" s="48">
        <f t="shared" si="396"/>
        <v>2</v>
      </c>
      <c r="BA109" s="48">
        <f t="shared" si="397"/>
        <v>3</v>
      </c>
      <c r="BB109" s="48">
        <f t="shared" si="398"/>
        <v>1</v>
      </c>
      <c r="BC109" s="48">
        <f t="shared" si="399"/>
        <v>3</v>
      </c>
      <c r="BD109" s="48">
        <f t="shared" si="400"/>
        <v>3</v>
      </c>
      <c r="BE109" s="46">
        <f t="shared" si="401"/>
        <v>1</v>
      </c>
      <c r="BP109" s="9"/>
      <c r="BQ109" s="49">
        <f t="shared" si="463"/>
        <v>0</v>
      </c>
      <c r="BR109" s="48">
        <f t="shared" si="466"/>
        <v>3</v>
      </c>
      <c r="BS109" s="48">
        <f t="shared" si="469"/>
        <v>3</v>
      </c>
      <c r="BT109" s="48">
        <f t="shared" si="472"/>
        <v>0</v>
      </c>
      <c r="BU109" s="48">
        <f t="shared" ref="BU109:BU117" si="475">(IF(Q109="","",IF(RIGHT(Q109,2)="10",RIGHT(Q109,2),RIGHT(Q109,1))+0))</f>
        <v>1</v>
      </c>
      <c r="BV109" s="47"/>
      <c r="BW109" s="48">
        <f t="shared" si="407"/>
        <v>2</v>
      </c>
      <c r="BX109" s="48">
        <f t="shared" si="408"/>
        <v>2</v>
      </c>
      <c r="BY109" s="48">
        <f t="shared" si="409"/>
        <v>3</v>
      </c>
      <c r="BZ109" s="48">
        <f t="shared" si="410"/>
        <v>4</v>
      </c>
      <c r="CA109" s="48">
        <f t="shared" si="411"/>
        <v>2</v>
      </c>
      <c r="CB109" s="48">
        <f t="shared" si="412"/>
        <v>1</v>
      </c>
      <c r="CC109" s="48">
        <f t="shared" si="413"/>
        <v>1</v>
      </c>
      <c r="CD109" s="46">
        <f t="shared" si="414"/>
        <v>2</v>
      </c>
      <c r="CP109" s="49" t="str">
        <f t="shared" si="464"/>
        <v>H</v>
      </c>
      <c r="CQ109" s="48" t="str">
        <f t="shared" si="467"/>
        <v>A</v>
      </c>
      <c r="CR109" s="48" t="str">
        <f t="shared" si="470"/>
        <v>A</v>
      </c>
      <c r="CS109" s="48" t="str">
        <f t="shared" si="473"/>
        <v>H</v>
      </c>
      <c r="CT109" s="48" t="str">
        <f t="shared" ref="CT109:CT117" si="476">(IF(Q109="","",IF(AV109&gt;BU109,"H",IF(AV109&lt;BU109,"A","D"))))</f>
        <v>H</v>
      </c>
      <c r="CU109" s="47"/>
      <c r="CV109" s="48" t="str">
        <f t="shared" si="420"/>
        <v>D</v>
      </c>
      <c r="CW109" s="48" t="str">
        <f t="shared" si="421"/>
        <v>D</v>
      </c>
      <c r="CX109" s="48" t="str">
        <f t="shared" si="422"/>
        <v>A</v>
      </c>
      <c r="CY109" s="48" t="str">
        <f t="shared" si="423"/>
        <v>A</v>
      </c>
      <c r="CZ109" s="48" t="str">
        <f t="shared" si="424"/>
        <v>A</v>
      </c>
      <c r="DA109" s="48" t="str">
        <f t="shared" si="425"/>
        <v>H</v>
      </c>
      <c r="DB109" s="48" t="str">
        <f t="shared" si="426"/>
        <v>H</v>
      </c>
      <c r="DC109" s="46" t="str">
        <f t="shared" si="427"/>
        <v>A</v>
      </c>
      <c r="DO109" s="17" t="str">
        <f t="shared" si="428"/>
        <v>Hastings United</v>
      </c>
      <c r="DP109" s="21">
        <f t="shared" si="429"/>
        <v>26</v>
      </c>
      <c r="DQ109" s="11">
        <f t="shared" si="430"/>
        <v>5</v>
      </c>
      <c r="DR109" s="11">
        <f t="shared" si="431"/>
        <v>2</v>
      </c>
      <c r="DS109" s="11">
        <f t="shared" si="432"/>
        <v>6</v>
      </c>
      <c r="DT109" s="11">
        <f>COUNTIF(CU$104:CU$117,"A")</f>
        <v>4</v>
      </c>
      <c r="DU109" s="11">
        <f>COUNTIF(CU$104:CU$117,"D")</f>
        <v>2</v>
      </c>
      <c r="DV109" s="11">
        <f>COUNTIF(CU$104:CU$117,"H")</f>
        <v>7</v>
      </c>
      <c r="DW109" s="21">
        <f t="shared" si="433"/>
        <v>9</v>
      </c>
      <c r="DX109" s="21">
        <f t="shared" si="434"/>
        <v>4</v>
      </c>
      <c r="DY109" s="21">
        <f t="shared" si="435"/>
        <v>13</v>
      </c>
      <c r="DZ109" s="20">
        <f>SUM($AR109:$BO109)+SUM(BV$104:BV$117)</f>
        <v>43</v>
      </c>
      <c r="EA109" s="20">
        <f>SUM($BQ109:$CN109)+SUM(AW$104:AW$117)</f>
        <v>50</v>
      </c>
      <c r="EB109" s="21">
        <f t="shared" si="436"/>
        <v>31</v>
      </c>
      <c r="EC109" s="20">
        <f t="shared" si="437"/>
        <v>-7</v>
      </c>
      <c r="ED109" s="9"/>
      <c r="EE109" s="11">
        <f t="shared" si="438"/>
        <v>26</v>
      </c>
      <c r="EF109" s="11">
        <f t="shared" si="439"/>
        <v>9</v>
      </c>
      <c r="EG109" s="11">
        <f t="shared" si="440"/>
        <v>4</v>
      </c>
      <c r="EH109" s="11">
        <f t="shared" si="441"/>
        <v>13</v>
      </c>
      <c r="EI109" s="11">
        <f t="shared" si="442"/>
        <v>43</v>
      </c>
      <c r="EJ109" s="11">
        <f t="shared" si="443"/>
        <v>50</v>
      </c>
      <c r="EK109" s="11">
        <f t="shared" si="444"/>
        <v>31</v>
      </c>
      <c r="EL109" s="11">
        <f t="shared" si="445"/>
        <v>-7</v>
      </c>
      <c r="EN109" s="8">
        <f t="shared" si="446"/>
        <v>0</v>
      </c>
      <c r="EO109" s="8">
        <f t="shared" si="447"/>
        <v>0</v>
      </c>
      <c r="EP109" s="8">
        <f t="shared" si="448"/>
        <v>0</v>
      </c>
      <c r="EQ109" s="8">
        <f t="shared" si="449"/>
        <v>0</v>
      </c>
      <c r="ER109" s="8">
        <f t="shared" si="450"/>
        <v>0</v>
      </c>
      <c r="ES109" s="8">
        <f t="shared" si="451"/>
        <v>0</v>
      </c>
      <c r="ET109" s="8">
        <f t="shared" si="452"/>
        <v>0</v>
      </c>
      <c r="EU109" s="8">
        <f t="shared" si="453"/>
        <v>0</v>
      </c>
      <c r="EW109" s="8" t="str">
        <f t="shared" si="454"/>
        <v/>
      </c>
      <c r="EX109" s="8" t="str">
        <f t="shared" si="455"/>
        <v/>
      </c>
      <c r="EY109" s="8" t="str">
        <f t="shared" si="456"/>
        <v/>
      </c>
      <c r="EZ109" s="8" t="str">
        <f t="shared" si="457"/>
        <v/>
      </c>
      <c r="FA109" s="8" t="str">
        <f t="shared" si="458"/>
        <v/>
      </c>
      <c r="FB109" s="8" t="str">
        <f t="shared" si="459"/>
        <v/>
      </c>
      <c r="FC109" s="8" t="str">
        <f t="shared" si="460"/>
        <v/>
      </c>
      <c r="FD109" s="8" t="str">
        <f t="shared" si="461"/>
        <v/>
      </c>
      <c r="FF109" s="92" t="s">
        <v>76</v>
      </c>
      <c r="FG109" s="61">
        <v>26</v>
      </c>
      <c r="FH109" s="60">
        <v>51</v>
      </c>
      <c r="FI109" s="60">
        <v>21</v>
      </c>
      <c r="FJ109" s="60">
        <v>39</v>
      </c>
      <c r="FK109" s="60">
        <v>28</v>
      </c>
      <c r="FL109" s="59"/>
      <c r="FM109" s="60">
        <v>49</v>
      </c>
      <c r="FN109" s="60">
        <v>34</v>
      </c>
      <c r="FO109" s="60">
        <v>57</v>
      </c>
      <c r="FP109" s="60">
        <v>49</v>
      </c>
      <c r="FQ109" s="60">
        <v>29</v>
      </c>
      <c r="FR109" s="60">
        <v>36</v>
      </c>
      <c r="FS109" s="60">
        <v>31</v>
      </c>
      <c r="FT109" s="58">
        <v>33</v>
      </c>
    </row>
    <row r="110" spans="1:185" s="17" customFormat="1" x14ac:dyDescent="0.2">
      <c r="A110" s="8">
        <v>7</v>
      </c>
      <c r="B110" s="8" t="s">
        <v>56</v>
      </c>
      <c r="C110" s="16">
        <v>26</v>
      </c>
      <c r="D110" s="16">
        <v>10</v>
      </c>
      <c r="E110" s="16">
        <v>3</v>
      </c>
      <c r="F110" s="16">
        <v>13</v>
      </c>
      <c r="G110" s="16">
        <v>56</v>
      </c>
      <c r="H110" s="16">
        <v>67</v>
      </c>
      <c r="I110" s="15">
        <v>33</v>
      </c>
      <c r="J110" s="16">
        <f t="shared" si="388"/>
        <v>-11</v>
      </c>
      <c r="L110" s="92" t="s">
        <v>395</v>
      </c>
      <c r="M110" s="33" t="s">
        <v>55</v>
      </c>
      <c r="N110" s="29" t="s">
        <v>21</v>
      </c>
      <c r="O110" s="29" t="s">
        <v>326</v>
      </c>
      <c r="P110" s="29" t="s">
        <v>135</v>
      </c>
      <c r="Q110" s="29" t="s">
        <v>52</v>
      </c>
      <c r="R110" s="29" t="s">
        <v>98</v>
      </c>
      <c r="S110" s="28"/>
      <c r="T110" s="29" t="s">
        <v>87</v>
      </c>
      <c r="U110" s="29" t="s">
        <v>55</v>
      </c>
      <c r="V110" s="29" t="s">
        <v>334</v>
      </c>
      <c r="W110" s="29" t="s">
        <v>106</v>
      </c>
      <c r="X110" s="29" t="s">
        <v>183</v>
      </c>
      <c r="Y110" s="29" t="s">
        <v>87</v>
      </c>
      <c r="Z110" s="32" t="s">
        <v>98</v>
      </c>
      <c r="AA110" s="13"/>
      <c r="AB110" s="92" t="s">
        <v>395</v>
      </c>
      <c r="AC110" s="33" t="s">
        <v>286</v>
      </c>
      <c r="AD110" s="29" t="s">
        <v>11</v>
      </c>
      <c r="AE110" s="29" t="s">
        <v>254</v>
      </c>
      <c r="AF110" s="29" t="s">
        <v>122</v>
      </c>
      <c r="AG110" s="29" t="s">
        <v>31</v>
      </c>
      <c r="AH110" s="29" t="s">
        <v>324</v>
      </c>
      <c r="AI110" s="28"/>
      <c r="AJ110" s="29" t="s">
        <v>325</v>
      </c>
      <c r="AK110" s="29" t="s">
        <v>271</v>
      </c>
      <c r="AL110" s="29" t="s">
        <v>305</v>
      </c>
      <c r="AM110" s="29" t="s">
        <v>306</v>
      </c>
      <c r="AN110" s="29" t="s">
        <v>32</v>
      </c>
      <c r="AO110" s="29" t="s">
        <v>290</v>
      </c>
      <c r="AP110" s="32" t="s">
        <v>316</v>
      </c>
      <c r="AQ110" s="12"/>
      <c r="AR110" s="49">
        <f t="shared" si="462"/>
        <v>1</v>
      </c>
      <c r="AS110" s="48">
        <f t="shared" si="465"/>
        <v>2</v>
      </c>
      <c r="AT110" s="48">
        <f t="shared" si="468"/>
        <v>3</v>
      </c>
      <c r="AU110" s="48">
        <f t="shared" si="471"/>
        <v>1</v>
      </c>
      <c r="AV110" s="48">
        <f t="shared" si="474"/>
        <v>3</v>
      </c>
      <c r="AW110" s="48">
        <f t="shared" ref="AW110:AW117" si="477">(IF(R110="","",(IF(MID(R110,2,1)="-",LEFT(R110,1),LEFT(R110,2)))+0))</f>
        <v>1</v>
      </c>
      <c r="AX110" s="47"/>
      <c r="AY110" s="48">
        <f t="shared" si="395"/>
        <v>1</v>
      </c>
      <c r="AZ110" s="48">
        <f t="shared" si="396"/>
        <v>1</v>
      </c>
      <c r="BA110" s="48">
        <f t="shared" si="397"/>
        <v>2</v>
      </c>
      <c r="BB110" s="48">
        <f t="shared" si="398"/>
        <v>0</v>
      </c>
      <c r="BC110" s="48">
        <f t="shared" si="399"/>
        <v>5</v>
      </c>
      <c r="BD110" s="48">
        <f t="shared" si="400"/>
        <v>1</v>
      </c>
      <c r="BE110" s="46">
        <f t="shared" si="401"/>
        <v>1</v>
      </c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9"/>
      <c r="BQ110" s="49">
        <f t="shared" si="463"/>
        <v>1</v>
      </c>
      <c r="BR110" s="48">
        <f t="shared" si="466"/>
        <v>2</v>
      </c>
      <c r="BS110" s="48">
        <f t="shared" si="469"/>
        <v>6</v>
      </c>
      <c r="BT110" s="48">
        <f t="shared" si="472"/>
        <v>3</v>
      </c>
      <c r="BU110" s="48">
        <f t="shared" si="475"/>
        <v>2</v>
      </c>
      <c r="BV110" s="48">
        <f t="shared" ref="BV110:BV117" si="478">(IF(R110="","",IF(RIGHT(R110,2)="10",RIGHT(R110,2),RIGHT(R110,1))+0))</f>
        <v>0</v>
      </c>
      <c r="BW110" s="47"/>
      <c r="BX110" s="48">
        <f t="shared" si="408"/>
        <v>4</v>
      </c>
      <c r="BY110" s="48">
        <f t="shared" si="409"/>
        <v>1</v>
      </c>
      <c r="BZ110" s="48">
        <f t="shared" si="410"/>
        <v>9</v>
      </c>
      <c r="CA110" s="48">
        <f t="shared" si="411"/>
        <v>3</v>
      </c>
      <c r="CB110" s="48">
        <f t="shared" si="412"/>
        <v>2</v>
      </c>
      <c r="CC110" s="48">
        <f t="shared" si="413"/>
        <v>4</v>
      </c>
      <c r="CD110" s="46">
        <f t="shared" si="414"/>
        <v>0</v>
      </c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49" t="str">
        <f t="shared" si="464"/>
        <v>D</v>
      </c>
      <c r="CQ110" s="48" t="str">
        <f t="shared" si="467"/>
        <v>D</v>
      </c>
      <c r="CR110" s="48" t="str">
        <f t="shared" si="470"/>
        <v>A</v>
      </c>
      <c r="CS110" s="48" t="str">
        <f t="shared" si="473"/>
        <v>A</v>
      </c>
      <c r="CT110" s="48" t="str">
        <f t="shared" si="476"/>
        <v>H</v>
      </c>
      <c r="CU110" s="48" t="str">
        <f t="shared" ref="CU110:CU117" si="479">(IF(R110="","",IF(AW110&gt;BV110,"H",IF(AW110&lt;BV110,"A","D"))))</f>
        <v>H</v>
      </c>
      <c r="CV110" s="47"/>
      <c r="CW110" s="48" t="str">
        <f t="shared" si="421"/>
        <v>A</v>
      </c>
      <c r="CX110" s="48" t="str">
        <f t="shared" si="422"/>
        <v>D</v>
      </c>
      <c r="CY110" s="48" t="str">
        <f t="shared" si="423"/>
        <v>A</v>
      </c>
      <c r="CZ110" s="48" t="str">
        <f t="shared" si="424"/>
        <v>A</v>
      </c>
      <c r="DA110" s="48" t="str">
        <f t="shared" si="425"/>
        <v>H</v>
      </c>
      <c r="DB110" s="48" t="str">
        <f t="shared" si="426"/>
        <v>A</v>
      </c>
      <c r="DC110" s="46" t="str">
        <f t="shared" si="427"/>
        <v>H</v>
      </c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17" t="str">
        <f t="shared" si="428"/>
        <v>Herne Bay</v>
      </c>
      <c r="DP110" s="21">
        <f t="shared" si="429"/>
        <v>26</v>
      </c>
      <c r="DQ110" s="11">
        <f t="shared" si="430"/>
        <v>4</v>
      </c>
      <c r="DR110" s="11">
        <f t="shared" si="431"/>
        <v>3</v>
      </c>
      <c r="DS110" s="11">
        <f t="shared" si="432"/>
        <v>6</v>
      </c>
      <c r="DT110" s="11">
        <f>COUNTIF(CV$104:CV$117,"A")</f>
        <v>1</v>
      </c>
      <c r="DU110" s="11">
        <f>COUNTIF(CV$104:CV$117,"D")</f>
        <v>4</v>
      </c>
      <c r="DV110" s="11">
        <f>COUNTIF(CV$104:CV$117,"H")</f>
        <v>8</v>
      </c>
      <c r="DW110" s="21">
        <f t="shared" si="433"/>
        <v>5</v>
      </c>
      <c r="DX110" s="21">
        <f t="shared" si="434"/>
        <v>7</v>
      </c>
      <c r="DY110" s="21">
        <f t="shared" si="435"/>
        <v>14</v>
      </c>
      <c r="DZ110" s="20">
        <f>SUM($AR110:$BO110)+SUM(BW$104:BW$117)</f>
        <v>39</v>
      </c>
      <c r="EA110" s="20">
        <f>SUM($BQ110:$CN110)+SUM(AX$104:AX$117)</f>
        <v>81</v>
      </c>
      <c r="EB110" s="21">
        <f t="shared" si="436"/>
        <v>22</v>
      </c>
      <c r="EC110" s="20">
        <f t="shared" si="437"/>
        <v>-42</v>
      </c>
      <c r="ED110" s="9"/>
      <c r="EE110" s="11">
        <f t="shared" si="438"/>
        <v>26</v>
      </c>
      <c r="EF110" s="11">
        <f t="shared" si="439"/>
        <v>5</v>
      </c>
      <c r="EG110" s="11">
        <f t="shared" si="440"/>
        <v>7</v>
      </c>
      <c r="EH110" s="11">
        <f t="shared" si="441"/>
        <v>14</v>
      </c>
      <c r="EI110" s="11">
        <f t="shared" si="442"/>
        <v>39</v>
      </c>
      <c r="EJ110" s="11">
        <f t="shared" si="443"/>
        <v>81</v>
      </c>
      <c r="EK110" s="11">
        <f t="shared" si="444"/>
        <v>22</v>
      </c>
      <c r="EL110" s="11">
        <f t="shared" si="445"/>
        <v>-42</v>
      </c>
      <c r="EM110" s="8"/>
      <c r="EN110" s="8">
        <f t="shared" si="446"/>
        <v>0</v>
      </c>
      <c r="EO110" s="8">
        <f t="shared" si="447"/>
        <v>0</v>
      </c>
      <c r="EP110" s="8">
        <f t="shared" si="448"/>
        <v>0</v>
      </c>
      <c r="EQ110" s="8">
        <f t="shared" si="449"/>
        <v>0</v>
      </c>
      <c r="ER110" s="8">
        <f t="shared" si="450"/>
        <v>0</v>
      </c>
      <c r="ES110" s="8">
        <f t="shared" si="451"/>
        <v>0</v>
      </c>
      <c r="ET110" s="8">
        <f t="shared" si="452"/>
        <v>0</v>
      </c>
      <c r="EU110" s="8">
        <f t="shared" si="453"/>
        <v>0</v>
      </c>
      <c r="EW110" s="8" t="str">
        <f t="shared" si="454"/>
        <v/>
      </c>
      <c r="EX110" s="8" t="str">
        <f t="shared" si="455"/>
        <v/>
      </c>
      <c r="EY110" s="8" t="str">
        <f t="shared" si="456"/>
        <v/>
      </c>
      <c r="EZ110" s="8" t="str">
        <f t="shared" si="457"/>
        <v/>
      </c>
      <c r="FA110" s="8" t="str">
        <f t="shared" si="458"/>
        <v/>
      </c>
      <c r="FB110" s="8" t="str">
        <f t="shared" si="459"/>
        <v/>
      </c>
      <c r="FC110" s="8" t="str">
        <f t="shared" si="460"/>
        <v/>
      </c>
      <c r="FD110" s="8" t="str">
        <f t="shared" si="461"/>
        <v/>
      </c>
      <c r="FF110" s="92" t="s">
        <v>395</v>
      </c>
      <c r="FG110" s="61">
        <v>19</v>
      </c>
      <c r="FH110" s="60">
        <v>37</v>
      </c>
      <c r="FI110" s="60">
        <v>66</v>
      </c>
      <c r="FJ110" s="60">
        <v>28</v>
      </c>
      <c r="FK110" s="60">
        <v>27</v>
      </c>
      <c r="FL110" s="60">
        <v>22</v>
      </c>
      <c r="FM110" s="59"/>
      <c r="FN110" s="60">
        <v>24</v>
      </c>
      <c r="FO110" s="60">
        <v>26</v>
      </c>
      <c r="FP110" s="60">
        <v>37</v>
      </c>
      <c r="FQ110" s="60">
        <v>32</v>
      </c>
      <c r="FR110" s="60">
        <v>32</v>
      </c>
      <c r="FS110" s="60">
        <v>24</v>
      </c>
      <c r="FT110" s="58">
        <v>19</v>
      </c>
      <c r="FU110" s="8"/>
      <c r="FV110" s="8"/>
      <c r="FW110" s="8"/>
      <c r="FX110" s="8"/>
      <c r="FY110" s="8"/>
      <c r="FZ110" s="8"/>
      <c r="GA110" s="8"/>
      <c r="GB110" s="8"/>
      <c r="GC110" s="8"/>
    </row>
    <row r="111" spans="1:185" s="17" customFormat="1" x14ac:dyDescent="0.2">
      <c r="A111" s="8">
        <v>8</v>
      </c>
      <c r="B111" s="8" t="s">
        <v>80</v>
      </c>
      <c r="C111" s="16">
        <v>26</v>
      </c>
      <c r="D111" s="16">
        <v>9</v>
      </c>
      <c r="E111" s="16">
        <v>5</v>
      </c>
      <c r="F111" s="16">
        <v>12</v>
      </c>
      <c r="G111" s="16">
        <v>47</v>
      </c>
      <c r="H111" s="16">
        <v>48</v>
      </c>
      <c r="I111" s="15">
        <v>32</v>
      </c>
      <c r="J111" s="16">
        <f t="shared" si="388"/>
        <v>-1</v>
      </c>
      <c r="L111" s="92" t="s">
        <v>104</v>
      </c>
      <c r="M111" s="33" t="s">
        <v>102</v>
      </c>
      <c r="N111" s="29" t="s">
        <v>52</v>
      </c>
      <c r="O111" s="29" t="s">
        <v>21</v>
      </c>
      <c r="P111" s="29" t="s">
        <v>102</v>
      </c>
      <c r="Q111" s="29" t="s">
        <v>160</v>
      </c>
      <c r="R111" s="29" t="s">
        <v>52</v>
      </c>
      <c r="S111" s="29" t="s">
        <v>60</v>
      </c>
      <c r="T111" s="28"/>
      <c r="U111" s="29" t="s">
        <v>28</v>
      </c>
      <c r="V111" s="29" t="s">
        <v>33</v>
      </c>
      <c r="W111" s="29" t="s">
        <v>323</v>
      </c>
      <c r="X111" s="29" t="s">
        <v>145</v>
      </c>
      <c r="Y111" s="29" t="s">
        <v>52</v>
      </c>
      <c r="Z111" s="32" t="s">
        <v>120</v>
      </c>
      <c r="AA111" s="13"/>
      <c r="AB111" s="92" t="s">
        <v>104</v>
      </c>
      <c r="AC111" s="33" t="s">
        <v>350</v>
      </c>
      <c r="AD111" s="29" t="s">
        <v>190</v>
      </c>
      <c r="AE111" s="29" t="s">
        <v>129</v>
      </c>
      <c r="AF111" s="29" t="s">
        <v>191</v>
      </c>
      <c r="AG111" s="29" t="s">
        <v>201</v>
      </c>
      <c r="AH111" s="29" t="s">
        <v>349</v>
      </c>
      <c r="AI111" s="29" t="s">
        <v>378</v>
      </c>
      <c r="AJ111" s="28"/>
      <c r="AK111" s="29" t="s">
        <v>235</v>
      </c>
      <c r="AL111" s="29" t="s">
        <v>234</v>
      </c>
      <c r="AM111" s="29" t="s">
        <v>144</v>
      </c>
      <c r="AN111" s="29" t="s">
        <v>239</v>
      </c>
      <c r="AO111" s="29" t="s">
        <v>168</v>
      </c>
      <c r="AP111" s="32" t="s">
        <v>240</v>
      </c>
      <c r="AQ111" s="12"/>
      <c r="AR111" s="49">
        <f t="shared" si="462"/>
        <v>2</v>
      </c>
      <c r="AS111" s="48">
        <f t="shared" si="465"/>
        <v>3</v>
      </c>
      <c r="AT111" s="48">
        <f t="shared" si="468"/>
        <v>2</v>
      </c>
      <c r="AU111" s="48">
        <f t="shared" si="471"/>
        <v>2</v>
      </c>
      <c r="AV111" s="48">
        <f t="shared" si="474"/>
        <v>5</v>
      </c>
      <c r="AW111" s="48">
        <f t="shared" si="477"/>
        <v>3</v>
      </c>
      <c r="AX111" s="48">
        <f t="shared" ref="AX111:AX117" si="480">(IF(S111="","",(IF(MID(S111,2,1)="-",LEFT(S111,1),LEFT(S111,2)))+0))</f>
        <v>7</v>
      </c>
      <c r="AY111" s="47"/>
      <c r="AZ111" s="48">
        <f t="shared" si="396"/>
        <v>3</v>
      </c>
      <c r="BA111" s="48">
        <f t="shared" si="397"/>
        <v>6</v>
      </c>
      <c r="BB111" s="48">
        <f t="shared" si="398"/>
        <v>6</v>
      </c>
      <c r="BC111" s="48">
        <f t="shared" si="399"/>
        <v>4</v>
      </c>
      <c r="BD111" s="48">
        <f t="shared" si="400"/>
        <v>3</v>
      </c>
      <c r="BE111" s="46">
        <f t="shared" si="401"/>
        <v>0</v>
      </c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9"/>
      <c r="BQ111" s="49">
        <f t="shared" si="463"/>
        <v>0</v>
      </c>
      <c r="BR111" s="48">
        <f t="shared" si="466"/>
        <v>2</v>
      </c>
      <c r="BS111" s="48">
        <f t="shared" si="469"/>
        <v>2</v>
      </c>
      <c r="BT111" s="48">
        <f t="shared" si="472"/>
        <v>0</v>
      </c>
      <c r="BU111" s="48">
        <f t="shared" si="475"/>
        <v>1</v>
      </c>
      <c r="BV111" s="48">
        <f t="shared" si="478"/>
        <v>2</v>
      </c>
      <c r="BW111" s="48">
        <f t="shared" ref="BW111:BW117" si="481">(IF(S111="","",IF(RIGHT(S111,2)="10",RIGHT(S111,2),RIGHT(S111,1))+0))</f>
        <v>0</v>
      </c>
      <c r="BX111" s="47"/>
      <c r="BY111" s="48">
        <f t="shared" si="409"/>
        <v>0</v>
      </c>
      <c r="BZ111" s="48">
        <f t="shared" si="410"/>
        <v>0</v>
      </c>
      <c r="CA111" s="48">
        <f t="shared" si="411"/>
        <v>4</v>
      </c>
      <c r="CB111" s="48">
        <f t="shared" si="412"/>
        <v>2</v>
      </c>
      <c r="CC111" s="48">
        <f t="shared" si="413"/>
        <v>2</v>
      </c>
      <c r="CD111" s="46">
        <f t="shared" si="414"/>
        <v>1</v>
      </c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49" t="str">
        <f t="shared" si="464"/>
        <v>H</v>
      </c>
      <c r="CQ111" s="48" t="str">
        <f t="shared" si="467"/>
        <v>H</v>
      </c>
      <c r="CR111" s="48" t="str">
        <f t="shared" si="470"/>
        <v>D</v>
      </c>
      <c r="CS111" s="48" t="str">
        <f t="shared" si="473"/>
        <v>H</v>
      </c>
      <c r="CT111" s="48" t="str">
        <f t="shared" si="476"/>
        <v>H</v>
      </c>
      <c r="CU111" s="48" t="str">
        <f t="shared" si="479"/>
        <v>H</v>
      </c>
      <c r="CV111" s="48" t="str">
        <f t="shared" ref="CV111:CV117" si="482">(IF(S111="","",IF(AX111&gt;BW111,"H",IF(AX111&lt;BW111,"A","D"))))</f>
        <v>H</v>
      </c>
      <c r="CW111" s="47"/>
      <c r="CX111" s="48" t="str">
        <f t="shared" si="422"/>
        <v>H</v>
      </c>
      <c r="CY111" s="48" t="str">
        <f t="shared" si="423"/>
        <v>H</v>
      </c>
      <c r="CZ111" s="48" t="str">
        <f t="shared" si="424"/>
        <v>H</v>
      </c>
      <c r="DA111" s="48" t="str">
        <f t="shared" si="425"/>
        <v>H</v>
      </c>
      <c r="DB111" s="48" t="str">
        <f t="shared" si="426"/>
        <v>H</v>
      </c>
      <c r="DC111" s="46" t="str">
        <f t="shared" si="427"/>
        <v>A</v>
      </c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17" t="str">
        <f t="shared" si="428"/>
        <v>Leatherhead</v>
      </c>
      <c r="DP111" s="21">
        <f t="shared" si="429"/>
        <v>26</v>
      </c>
      <c r="DQ111" s="11">
        <f t="shared" si="430"/>
        <v>11</v>
      </c>
      <c r="DR111" s="11">
        <f t="shared" si="431"/>
        <v>1</v>
      </c>
      <c r="DS111" s="11">
        <f t="shared" si="432"/>
        <v>1</v>
      </c>
      <c r="DT111" s="11">
        <f>COUNTIF(CW$104:CW$117,"A")</f>
        <v>8</v>
      </c>
      <c r="DU111" s="11">
        <f>COUNTIF(CW$104:CW$117,"D")</f>
        <v>3</v>
      </c>
      <c r="DV111" s="11">
        <f>COUNTIF(CW$104:CW$117,"H")</f>
        <v>2</v>
      </c>
      <c r="DW111" s="21">
        <f t="shared" si="433"/>
        <v>19</v>
      </c>
      <c r="DX111" s="21">
        <f t="shared" si="434"/>
        <v>4</v>
      </c>
      <c r="DY111" s="21">
        <f t="shared" si="435"/>
        <v>3</v>
      </c>
      <c r="DZ111" s="20">
        <f>SUM($AR111:$BO111)+SUM(BX$104:BX$117)</f>
        <v>82</v>
      </c>
      <c r="EA111" s="20">
        <f>SUM($BQ111:$CN111)+SUM(AY$104:AY$117)</f>
        <v>37</v>
      </c>
      <c r="EB111" s="21">
        <f t="shared" si="436"/>
        <v>61</v>
      </c>
      <c r="EC111" s="20">
        <f t="shared" si="437"/>
        <v>45</v>
      </c>
      <c r="ED111" s="9"/>
      <c r="EE111" s="11">
        <f t="shared" si="438"/>
        <v>26</v>
      </c>
      <c r="EF111" s="11">
        <f t="shared" si="439"/>
        <v>19</v>
      </c>
      <c r="EG111" s="11">
        <f t="shared" si="440"/>
        <v>4</v>
      </c>
      <c r="EH111" s="11">
        <f t="shared" si="441"/>
        <v>3</v>
      </c>
      <c r="EI111" s="11">
        <f t="shared" si="442"/>
        <v>82</v>
      </c>
      <c r="EJ111" s="11">
        <f t="shared" si="443"/>
        <v>37</v>
      </c>
      <c r="EK111" s="11">
        <f t="shared" si="444"/>
        <v>61</v>
      </c>
      <c r="EL111" s="11">
        <f t="shared" si="445"/>
        <v>45</v>
      </c>
      <c r="EM111" s="8"/>
      <c r="EN111" s="8">
        <f t="shared" si="446"/>
        <v>0</v>
      </c>
      <c r="EO111" s="8">
        <f t="shared" si="447"/>
        <v>0</v>
      </c>
      <c r="EP111" s="8">
        <f t="shared" si="448"/>
        <v>0</v>
      </c>
      <c r="EQ111" s="8">
        <f t="shared" si="449"/>
        <v>0</v>
      </c>
      <c r="ER111" s="8">
        <f t="shared" si="450"/>
        <v>0</v>
      </c>
      <c r="ES111" s="8">
        <f t="shared" si="451"/>
        <v>0</v>
      </c>
      <c r="ET111" s="8">
        <f t="shared" si="452"/>
        <v>0</v>
      </c>
      <c r="EU111" s="8">
        <f t="shared" si="453"/>
        <v>0</v>
      </c>
      <c r="EW111" s="8" t="str">
        <f t="shared" si="454"/>
        <v/>
      </c>
      <c r="EX111" s="8" t="str">
        <f t="shared" si="455"/>
        <v/>
      </c>
      <c r="EY111" s="8" t="str">
        <f t="shared" si="456"/>
        <v/>
      </c>
      <c r="EZ111" s="8" t="str">
        <f t="shared" si="457"/>
        <v/>
      </c>
      <c r="FA111" s="8" t="str">
        <f t="shared" si="458"/>
        <v/>
      </c>
      <c r="FB111" s="8" t="str">
        <f t="shared" si="459"/>
        <v/>
      </c>
      <c r="FC111" s="8" t="str">
        <f t="shared" si="460"/>
        <v/>
      </c>
      <c r="FD111" s="8" t="str">
        <f t="shared" si="461"/>
        <v/>
      </c>
      <c r="FF111" s="92" t="s">
        <v>104</v>
      </c>
      <c r="FG111" s="61">
        <v>25</v>
      </c>
      <c r="FH111" s="60">
        <v>30</v>
      </c>
      <c r="FI111" s="60">
        <v>40</v>
      </c>
      <c r="FJ111" s="60">
        <v>20</v>
      </c>
      <c r="FK111" s="60">
        <v>25</v>
      </c>
      <c r="FL111" s="60">
        <v>25</v>
      </c>
      <c r="FM111" s="60">
        <v>7</v>
      </c>
      <c r="FN111" s="59"/>
      <c r="FO111" s="60">
        <v>25</v>
      </c>
      <c r="FP111" s="60">
        <v>30</v>
      </c>
      <c r="FQ111" s="60">
        <v>30</v>
      </c>
      <c r="FR111" s="60">
        <v>20</v>
      </c>
      <c r="FS111" s="60">
        <v>20</v>
      </c>
      <c r="FT111" s="58">
        <v>25</v>
      </c>
      <c r="FU111" s="8"/>
      <c r="FV111" s="8"/>
      <c r="FW111" s="8"/>
      <c r="FX111" s="8"/>
      <c r="FY111" s="8"/>
      <c r="FZ111" s="8"/>
      <c r="GA111" s="8"/>
      <c r="GB111" s="8"/>
      <c r="GC111" s="8"/>
    </row>
    <row r="112" spans="1:185" s="8" customFormat="1" x14ac:dyDescent="0.2">
      <c r="A112" s="8">
        <v>9</v>
      </c>
      <c r="B112" s="8" t="s">
        <v>383</v>
      </c>
      <c r="C112" s="16">
        <v>26</v>
      </c>
      <c r="D112" s="16">
        <v>9</v>
      </c>
      <c r="E112" s="16">
        <v>5</v>
      </c>
      <c r="F112" s="16">
        <v>12</v>
      </c>
      <c r="G112" s="16">
        <v>48</v>
      </c>
      <c r="H112" s="16">
        <v>63</v>
      </c>
      <c r="I112" s="15">
        <v>32</v>
      </c>
      <c r="J112" s="16">
        <f t="shared" si="388"/>
        <v>-15</v>
      </c>
      <c r="L112" s="92" t="s">
        <v>80</v>
      </c>
      <c r="M112" s="33" t="s">
        <v>143</v>
      </c>
      <c r="N112" s="29" t="s">
        <v>28</v>
      </c>
      <c r="O112" s="29" t="s">
        <v>28</v>
      </c>
      <c r="P112" s="29" t="s">
        <v>135</v>
      </c>
      <c r="Q112" s="29" t="s">
        <v>35</v>
      </c>
      <c r="R112" s="29" t="s">
        <v>79</v>
      </c>
      <c r="S112" s="29" t="s">
        <v>143</v>
      </c>
      <c r="T112" s="29" t="s">
        <v>109</v>
      </c>
      <c r="U112" s="28"/>
      <c r="V112" s="29" t="s">
        <v>120</v>
      </c>
      <c r="W112" s="29" t="s">
        <v>143</v>
      </c>
      <c r="X112" s="29" t="s">
        <v>55</v>
      </c>
      <c r="Y112" s="29" t="s">
        <v>102</v>
      </c>
      <c r="Z112" s="32" t="s">
        <v>83</v>
      </c>
      <c r="AA112" s="13"/>
      <c r="AB112" s="92" t="s">
        <v>80</v>
      </c>
      <c r="AC112" s="33" t="s">
        <v>191</v>
      </c>
      <c r="AD112" s="29" t="s">
        <v>246</v>
      </c>
      <c r="AE112" s="29" t="s">
        <v>237</v>
      </c>
      <c r="AF112" s="29" t="s">
        <v>236</v>
      </c>
      <c r="AG112" s="29" t="s">
        <v>350</v>
      </c>
      <c r="AH112" s="29" t="s">
        <v>240</v>
      </c>
      <c r="AI112" s="29" t="s">
        <v>167</v>
      </c>
      <c r="AJ112" s="29" t="s">
        <v>301</v>
      </c>
      <c r="AK112" s="28"/>
      <c r="AL112" s="29" t="s">
        <v>212</v>
      </c>
      <c r="AM112" s="29" t="s">
        <v>220</v>
      </c>
      <c r="AN112" s="29" t="s">
        <v>234</v>
      </c>
      <c r="AO112" s="29" t="s">
        <v>241</v>
      </c>
      <c r="AP112" s="32" t="s">
        <v>144</v>
      </c>
      <c r="AQ112" s="12"/>
      <c r="AR112" s="49">
        <f t="shared" si="462"/>
        <v>3</v>
      </c>
      <c r="AS112" s="48">
        <f t="shared" si="465"/>
        <v>3</v>
      </c>
      <c r="AT112" s="48">
        <f t="shared" si="468"/>
        <v>3</v>
      </c>
      <c r="AU112" s="48">
        <f t="shared" si="471"/>
        <v>1</v>
      </c>
      <c r="AV112" s="48">
        <f t="shared" si="474"/>
        <v>1</v>
      </c>
      <c r="AW112" s="48">
        <f t="shared" si="477"/>
        <v>0</v>
      </c>
      <c r="AX112" s="48">
        <f t="shared" si="480"/>
        <v>3</v>
      </c>
      <c r="AY112" s="48">
        <f t="shared" ref="AY112:AY117" si="483">(IF(T112="","",(IF(MID(T112,2,1)="-",LEFT(T112,1),LEFT(T112,2)))+0))</f>
        <v>2</v>
      </c>
      <c r="AZ112" s="47"/>
      <c r="BA112" s="48">
        <f>(IF(V112="","",(IF(MID(V112,2,1)="-",LEFT(V112,1),LEFT(V112,2)))+0))</f>
        <v>0</v>
      </c>
      <c r="BB112" s="48">
        <f>(IF(W112="","",(IF(MID(W112,2,1)="-",LEFT(W112,1),LEFT(W112,2)))+0))</f>
        <v>3</v>
      </c>
      <c r="BC112" s="48">
        <f>(IF(X112="","",(IF(MID(X112,2,1)="-",LEFT(X112,1),LEFT(X112,2)))+0))</f>
        <v>1</v>
      </c>
      <c r="BD112" s="48">
        <f>(IF(Y112="","",(IF(MID(Y112,2,1)="-",LEFT(Y112,1),LEFT(Y112,2)))+0))</f>
        <v>2</v>
      </c>
      <c r="BE112" s="46">
        <f>(IF(Z112="","",(IF(MID(Z112,2,1)="-",LEFT(Z112,1),LEFT(Z112,2)))+0))</f>
        <v>2</v>
      </c>
      <c r="BP112" s="34"/>
      <c r="BQ112" s="49">
        <f t="shared" si="463"/>
        <v>1</v>
      </c>
      <c r="BR112" s="48">
        <f t="shared" si="466"/>
        <v>0</v>
      </c>
      <c r="BS112" s="48">
        <f t="shared" si="469"/>
        <v>0</v>
      </c>
      <c r="BT112" s="48">
        <f t="shared" si="472"/>
        <v>3</v>
      </c>
      <c r="BU112" s="48">
        <f t="shared" si="475"/>
        <v>2</v>
      </c>
      <c r="BV112" s="48">
        <f t="shared" si="478"/>
        <v>2</v>
      </c>
      <c r="BW112" s="48">
        <f t="shared" si="481"/>
        <v>1</v>
      </c>
      <c r="BX112" s="48">
        <f t="shared" ref="BX112:BX117" si="484">(IF(T112="","",IF(RIGHT(T112,2)="10",RIGHT(T112,2),RIGHT(T112,1))+0))</f>
        <v>4</v>
      </c>
      <c r="BY112" s="47"/>
      <c r="BZ112" s="48">
        <f>(IF(V112="","",IF(RIGHT(V112,2)="10",RIGHT(V112,2),RIGHT(V112,1))+0))</f>
        <v>1</v>
      </c>
      <c r="CA112" s="48">
        <f>(IF(W112="","",IF(RIGHT(W112,2)="10",RIGHT(W112,2),RIGHT(W112,1))+0))</f>
        <v>1</v>
      </c>
      <c r="CB112" s="48">
        <f>(IF(X112="","",IF(RIGHT(X112,2)="10",RIGHT(X112,2),RIGHT(X112,1))+0))</f>
        <v>1</v>
      </c>
      <c r="CC112" s="48">
        <f>(IF(Y112="","",IF(RIGHT(Y112,2)="10",RIGHT(Y112,2),RIGHT(Y112,1))+0))</f>
        <v>0</v>
      </c>
      <c r="CD112" s="46">
        <f>(IF(Z112="","",IF(RIGHT(Z112,2)="10",RIGHT(Z112,2),RIGHT(Z112,1))+0))</f>
        <v>3</v>
      </c>
      <c r="CO112" s="17"/>
      <c r="CP112" s="49" t="str">
        <f t="shared" si="464"/>
        <v>H</v>
      </c>
      <c r="CQ112" s="48" t="str">
        <f t="shared" si="467"/>
        <v>H</v>
      </c>
      <c r="CR112" s="48" t="str">
        <f t="shared" si="470"/>
        <v>H</v>
      </c>
      <c r="CS112" s="48" t="str">
        <f t="shared" si="473"/>
        <v>A</v>
      </c>
      <c r="CT112" s="48" t="str">
        <f t="shared" si="476"/>
        <v>A</v>
      </c>
      <c r="CU112" s="48" t="str">
        <f t="shared" si="479"/>
        <v>A</v>
      </c>
      <c r="CV112" s="48" t="str">
        <f t="shared" si="482"/>
        <v>H</v>
      </c>
      <c r="CW112" s="48" t="str">
        <f t="shared" ref="CW112:CW117" si="485">(IF(T112="","",IF(AY112&gt;BX112,"H",IF(AY112&lt;BX112,"A","D"))))</f>
        <v>A</v>
      </c>
      <c r="CX112" s="47"/>
      <c r="CY112" s="48" t="str">
        <f>(IF(V112="","",IF(BA112&gt;BZ112,"H",IF(BA112&lt;BZ112,"A","D"))))</f>
        <v>A</v>
      </c>
      <c r="CZ112" s="48" t="str">
        <f>(IF(W112="","",IF(BB112&gt;CA112,"H",IF(BB112&lt;CA112,"A","D"))))</f>
        <v>H</v>
      </c>
      <c r="DA112" s="48" t="str">
        <f>(IF(X112="","",IF(BC112&gt;CB112,"H",IF(BC112&lt;CB112,"A","D"))))</f>
        <v>D</v>
      </c>
      <c r="DB112" s="48" t="str">
        <f>(IF(Y112="","",IF(BD112&gt;CC112,"H",IF(BD112&lt;CC112,"A","D"))))</f>
        <v>H</v>
      </c>
      <c r="DC112" s="46" t="str">
        <f>(IF(Z112="","",IF(BE112&gt;CD112,"H",IF(BE112&lt;CD112,"A","D"))))</f>
        <v>A</v>
      </c>
      <c r="DN112" s="17"/>
      <c r="DO112" s="17" t="str">
        <f t="shared" si="428"/>
        <v>Lewes</v>
      </c>
      <c r="DP112" s="21">
        <f t="shared" si="429"/>
        <v>26</v>
      </c>
      <c r="DQ112" s="11">
        <f t="shared" si="430"/>
        <v>6</v>
      </c>
      <c r="DR112" s="11">
        <f t="shared" si="431"/>
        <v>1</v>
      </c>
      <c r="DS112" s="11">
        <f t="shared" si="432"/>
        <v>6</v>
      </c>
      <c r="DT112" s="11">
        <f>COUNTIF(CX$104:CX$117,"A")</f>
        <v>3</v>
      </c>
      <c r="DU112" s="11">
        <f>COUNTIF(CX$104:CX$117,"D")</f>
        <v>4</v>
      </c>
      <c r="DV112" s="11">
        <f>COUNTIF(CX$104:CX$117,"H")</f>
        <v>6</v>
      </c>
      <c r="DW112" s="21">
        <f t="shared" si="433"/>
        <v>9</v>
      </c>
      <c r="DX112" s="21">
        <f t="shared" si="434"/>
        <v>5</v>
      </c>
      <c r="DY112" s="21">
        <f t="shared" si="435"/>
        <v>12</v>
      </c>
      <c r="DZ112" s="20">
        <f>SUM($AR112:$BO112)+SUM(BY$104:BY$117)</f>
        <v>47</v>
      </c>
      <c r="EA112" s="20">
        <f>SUM($BQ112:$CN112)+SUM(AZ$104:AZ$117)</f>
        <v>48</v>
      </c>
      <c r="EB112" s="21">
        <f t="shared" si="436"/>
        <v>32</v>
      </c>
      <c r="EC112" s="20">
        <f t="shared" si="437"/>
        <v>-1</v>
      </c>
      <c r="ED112" s="9"/>
      <c r="EE112" s="11">
        <f t="shared" si="438"/>
        <v>26</v>
      </c>
      <c r="EF112" s="11">
        <f t="shared" si="439"/>
        <v>9</v>
      </c>
      <c r="EG112" s="11">
        <f t="shared" si="440"/>
        <v>5</v>
      </c>
      <c r="EH112" s="11">
        <f t="shared" si="441"/>
        <v>12</v>
      </c>
      <c r="EI112" s="11">
        <f t="shared" si="442"/>
        <v>47</v>
      </c>
      <c r="EJ112" s="11">
        <f t="shared" si="443"/>
        <v>48</v>
      </c>
      <c r="EK112" s="11">
        <f t="shared" si="444"/>
        <v>32</v>
      </c>
      <c r="EL112" s="11">
        <f t="shared" si="445"/>
        <v>-1</v>
      </c>
      <c r="EM112" s="17"/>
      <c r="EN112" s="8">
        <f t="shared" si="446"/>
        <v>0</v>
      </c>
      <c r="EO112" s="8">
        <f t="shared" si="447"/>
        <v>0</v>
      </c>
      <c r="EP112" s="8">
        <f t="shared" si="448"/>
        <v>0</v>
      </c>
      <c r="EQ112" s="8">
        <f t="shared" si="449"/>
        <v>0</v>
      </c>
      <c r="ER112" s="8">
        <f t="shared" si="450"/>
        <v>0</v>
      </c>
      <c r="ES112" s="8">
        <f t="shared" si="451"/>
        <v>0</v>
      </c>
      <c r="ET112" s="8">
        <f t="shared" si="452"/>
        <v>0</v>
      </c>
      <c r="EU112" s="8">
        <f t="shared" si="453"/>
        <v>0</v>
      </c>
      <c r="EW112" s="8" t="str">
        <f t="shared" si="454"/>
        <v/>
      </c>
      <c r="EX112" s="8" t="str">
        <f t="shared" si="455"/>
        <v/>
      </c>
      <c r="EY112" s="8" t="str">
        <f t="shared" si="456"/>
        <v/>
      </c>
      <c r="EZ112" s="8" t="str">
        <f t="shared" si="457"/>
        <v/>
      </c>
      <c r="FA112" s="8" t="str">
        <f t="shared" si="458"/>
        <v/>
      </c>
      <c r="FB112" s="8" t="str">
        <f t="shared" si="459"/>
        <v/>
      </c>
      <c r="FC112" s="8" t="str">
        <f t="shared" si="460"/>
        <v/>
      </c>
      <c r="FD112" s="8" t="str">
        <f t="shared" si="461"/>
        <v/>
      </c>
      <c r="FF112" s="92" t="s">
        <v>80</v>
      </c>
      <c r="FG112" s="61">
        <v>33</v>
      </c>
      <c r="FH112" s="60">
        <v>45</v>
      </c>
      <c r="FI112" s="60">
        <v>30</v>
      </c>
      <c r="FJ112" s="60">
        <v>61</v>
      </c>
      <c r="FK112" s="60">
        <v>35</v>
      </c>
      <c r="FL112" s="60">
        <v>38</v>
      </c>
      <c r="FM112" s="60">
        <v>40</v>
      </c>
      <c r="FN112" s="60">
        <v>32</v>
      </c>
      <c r="FO112" s="59"/>
      <c r="FP112" s="60">
        <v>52</v>
      </c>
      <c r="FQ112" s="60">
        <v>56</v>
      </c>
      <c r="FR112" s="60">
        <v>42</v>
      </c>
      <c r="FS112" s="60">
        <v>29</v>
      </c>
      <c r="FT112" s="58">
        <v>40</v>
      </c>
    </row>
    <row r="113" spans="1:185" s="17" customFormat="1" x14ac:dyDescent="0.2">
      <c r="A113" s="8">
        <v>10</v>
      </c>
      <c r="B113" s="8" t="s">
        <v>108</v>
      </c>
      <c r="C113" s="16">
        <v>26</v>
      </c>
      <c r="D113" s="16">
        <v>9</v>
      </c>
      <c r="E113" s="16">
        <v>4</v>
      </c>
      <c r="F113" s="16">
        <v>13</v>
      </c>
      <c r="G113" s="16">
        <v>50</v>
      </c>
      <c r="H113" s="16">
        <v>47</v>
      </c>
      <c r="I113" s="15">
        <v>31</v>
      </c>
      <c r="J113" s="16">
        <f t="shared" si="388"/>
        <v>3</v>
      </c>
      <c r="L113" s="92" t="s">
        <v>53</v>
      </c>
      <c r="M113" s="33" t="s">
        <v>102</v>
      </c>
      <c r="N113" s="29" t="s">
        <v>147</v>
      </c>
      <c r="O113" s="29" t="s">
        <v>35</v>
      </c>
      <c r="P113" s="29" t="s">
        <v>21</v>
      </c>
      <c r="Q113" s="29" t="s">
        <v>111</v>
      </c>
      <c r="R113" s="29" t="s">
        <v>83</v>
      </c>
      <c r="S113" s="29" t="s">
        <v>195</v>
      </c>
      <c r="T113" s="29" t="s">
        <v>75</v>
      </c>
      <c r="U113" s="29" t="s">
        <v>55</v>
      </c>
      <c r="V113" s="28"/>
      <c r="W113" s="29" t="s">
        <v>21</v>
      </c>
      <c r="X113" s="29" t="s">
        <v>102</v>
      </c>
      <c r="Y113" s="29" t="s">
        <v>109</v>
      </c>
      <c r="Z113" s="32" t="s">
        <v>120</v>
      </c>
      <c r="AA113" s="13"/>
      <c r="AB113" s="92" t="s">
        <v>53</v>
      </c>
      <c r="AC113" s="33" t="s">
        <v>337</v>
      </c>
      <c r="AD113" s="29" t="s">
        <v>329</v>
      </c>
      <c r="AE113" s="29" t="s">
        <v>328</v>
      </c>
      <c r="AF113" s="29" t="s">
        <v>347</v>
      </c>
      <c r="AG113" s="29" t="s">
        <v>107</v>
      </c>
      <c r="AH113" s="29" t="s">
        <v>122</v>
      </c>
      <c r="AI113" s="29" t="s">
        <v>338</v>
      </c>
      <c r="AJ113" s="29" t="s">
        <v>343</v>
      </c>
      <c r="AK113" s="29" t="s">
        <v>300</v>
      </c>
      <c r="AL113" s="28"/>
      <c r="AM113" s="29" t="s">
        <v>319</v>
      </c>
      <c r="AN113" s="29" t="s">
        <v>203</v>
      </c>
      <c r="AO113" s="29" t="s">
        <v>85</v>
      </c>
      <c r="AP113" s="32" t="s">
        <v>58</v>
      </c>
      <c r="AQ113" s="12"/>
      <c r="AR113" s="49">
        <f t="shared" si="462"/>
        <v>2</v>
      </c>
      <c r="AS113" s="48">
        <f t="shared" si="465"/>
        <v>5</v>
      </c>
      <c r="AT113" s="48">
        <f t="shared" si="468"/>
        <v>1</v>
      </c>
      <c r="AU113" s="48">
        <f t="shared" si="471"/>
        <v>2</v>
      </c>
      <c r="AV113" s="48">
        <f t="shared" si="474"/>
        <v>0</v>
      </c>
      <c r="AW113" s="48">
        <f t="shared" si="477"/>
        <v>2</v>
      </c>
      <c r="AX113" s="48">
        <f t="shared" si="480"/>
        <v>2</v>
      </c>
      <c r="AY113" s="48">
        <f t="shared" si="483"/>
        <v>3</v>
      </c>
      <c r="AZ113" s="48">
        <f>(IF(U113="","",(IF(MID(U113,2,1)="-",LEFT(U113,1),LEFT(U113,2)))+0))</f>
        <v>1</v>
      </c>
      <c r="BA113" s="47"/>
      <c r="BB113" s="48">
        <f>(IF(W113="","",(IF(MID(W113,2,1)="-",LEFT(W113,1),LEFT(W113,2)))+0))</f>
        <v>2</v>
      </c>
      <c r="BC113" s="48">
        <f>(IF(X113="","",(IF(MID(X113,2,1)="-",LEFT(X113,1),LEFT(X113,2)))+0))</f>
        <v>2</v>
      </c>
      <c r="BD113" s="48">
        <f>(IF(Y113="","",(IF(MID(Y113,2,1)="-",LEFT(Y113,1),LEFT(Y113,2)))+0))</f>
        <v>2</v>
      </c>
      <c r="BE113" s="46">
        <f>(IF(Z113="","",(IF(MID(Z113,2,1)="-",LEFT(Z113,1),LEFT(Z113,2)))+0))</f>
        <v>0</v>
      </c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9"/>
      <c r="BQ113" s="49">
        <f t="shared" si="463"/>
        <v>0</v>
      </c>
      <c r="BR113" s="48">
        <f t="shared" si="466"/>
        <v>0</v>
      </c>
      <c r="BS113" s="48">
        <f t="shared" si="469"/>
        <v>2</v>
      </c>
      <c r="BT113" s="48">
        <f t="shared" si="472"/>
        <v>2</v>
      </c>
      <c r="BU113" s="48">
        <f t="shared" si="475"/>
        <v>4</v>
      </c>
      <c r="BV113" s="48">
        <f t="shared" si="478"/>
        <v>3</v>
      </c>
      <c r="BW113" s="48">
        <f t="shared" si="481"/>
        <v>5</v>
      </c>
      <c r="BX113" s="48">
        <f t="shared" si="484"/>
        <v>3</v>
      </c>
      <c r="BY113" s="48">
        <f>(IF(U113="","",IF(RIGHT(U113,2)="10",RIGHT(U113,2),RIGHT(U113,1))+0))</f>
        <v>1</v>
      </c>
      <c r="BZ113" s="47"/>
      <c r="CA113" s="48">
        <f>(IF(W113="","",IF(RIGHT(W113,2)="10",RIGHT(W113,2),RIGHT(W113,1))+0))</f>
        <v>2</v>
      </c>
      <c r="CB113" s="48">
        <f>(IF(X113="","",IF(RIGHT(X113,2)="10",RIGHT(X113,2),RIGHT(X113,1))+0))</f>
        <v>0</v>
      </c>
      <c r="CC113" s="48">
        <f>(IF(Y113="","",IF(RIGHT(Y113,2)="10",RIGHT(Y113,2),RIGHT(Y113,1))+0))</f>
        <v>4</v>
      </c>
      <c r="CD113" s="46">
        <f>(IF(Z113="","",IF(RIGHT(Z113,2)="10",RIGHT(Z113,2),RIGHT(Z113,1))+0))</f>
        <v>1</v>
      </c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49" t="str">
        <f t="shared" si="464"/>
        <v>H</v>
      </c>
      <c r="CQ113" s="48" t="str">
        <f t="shared" si="467"/>
        <v>H</v>
      </c>
      <c r="CR113" s="48" t="str">
        <f t="shared" si="470"/>
        <v>A</v>
      </c>
      <c r="CS113" s="48" t="str">
        <f t="shared" si="473"/>
        <v>D</v>
      </c>
      <c r="CT113" s="48" t="str">
        <f t="shared" si="476"/>
        <v>A</v>
      </c>
      <c r="CU113" s="48" t="str">
        <f t="shared" si="479"/>
        <v>A</v>
      </c>
      <c r="CV113" s="48" t="str">
        <f t="shared" si="482"/>
        <v>A</v>
      </c>
      <c r="CW113" s="48" t="str">
        <f t="shared" si="485"/>
        <v>D</v>
      </c>
      <c r="CX113" s="48" t="str">
        <f>(IF(U113="","",IF(AZ113&gt;BY113,"H",IF(AZ113&lt;BY113,"A","D"))))</f>
        <v>D</v>
      </c>
      <c r="CY113" s="47"/>
      <c r="CZ113" s="48" t="str">
        <f>(IF(W113="","",IF(BB113&gt;CA113,"H",IF(BB113&lt;CA113,"A","D"))))</f>
        <v>D</v>
      </c>
      <c r="DA113" s="48" t="str">
        <f>(IF(X113="","",IF(BC113&gt;CB113,"H",IF(BC113&lt;CB113,"A","D"))))</f>
        <v>H</v>
      </c>
      <c r="DB113" s="48" t="str">
        <f>(IF(Y113="","",IF(BD113&gt;CC113,"H",IF(BD113&lt;CC113,"A","D"))))</f>
        <v>A</v>
      </c>
      <c r="DC113" s="46" t="str">
        <f>(IF(Z113="","",IF(BE113&gt;CD113,"H",IF(BE113&lt;CD113,"A","D"))))</f>
        <v>A</v>
      </c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17" t="str">
        <f t="shared" si="428"/>
        <v>Ramsgate</v>
      </c>
      <c r="DP113" s="21">
        <f t="shared" si="429"/>
        <v>26</v>
      </c>
      <c r="DQ113" s="11">
        <f t="shared" si="430"/>
        <v>3</v>
      </c>
      <c r="DR113" s="11">
        <f t="shared" si="431"/>
        <v>4</v>
      </c>
      <c r="DS113" s="11">
        <f t="shared" si="432"/>
        <v>6</v>
      </c>
      <c r="DT113" s="11">
        <f>COUNTIF(CY$104:CY$117,"A")</f>
        <v>4</v>
      </c>
      <c r="DU113" s="11">
        <f>COUNTIF(CY$104:CY$117,"D")</f>
        <v>4</v>
      </c>
      <c r="DV113" s="11">
        <f>COUNTIF(CY$104:CY$117,"H")</f>
        <v>5</v>
      </c>
      <c r="DW113" s="21">
        <f t="shared" si="433"/>
        <v>7</v>
      </c>
      <c r="DX113" s="21">
        <f t="shared" si="434"/>
        <v>8</v>
      </c>
      <c r="DY113" s="21">
        <f t="shared" si="435"/>
        <v>11</v>
      </c>
      <c r="DZ113" s="20">
        <f>SUM($AR113:$BO113)+SUM(BZ$104:BZ$117)</f>
        <v>58</v>
      </c>
      <c r="EA113" s="20">
        <f>SUM($BQ113:$CN113)+SUM(BA$104:BA$117)</f>
        <v>65</v>
      </c>
      <c r="EB113" s="21">
        <f t="shared" si="436"/>
        <v>29</v>
      </c>
      <c r="EC113" s="20">
        <f t="shared" si="437"/>
        <v>-7</v>
      </c>
      <c r="ED113" s="9"/>
      <c r="EE113" s="11">
        <f t="shared" si="438"/>
        <v>26</v>
      </c>
      <c r="EF113" s="11">
        <f t="shared" si="439"/>
        <v>7</v>
      </c>
      <c r="EG113" s="11">
        <f t="shared" si="440"/>
        <v>8</v>
      </c>
      <c r="EH113" s="11">
        <f t="shared" si="441"/>
        <v>11</v>
      </c>
      <c r="EI113" s="11">
        <f t="shared" si="442"/>
        <v>58</v>
      </c>
      <c r="EJ113" s="11">
        <f t="shared" si="443"/>
        <v>65</v>
      </c>
      <c r="EK113" s="11">
        <f t="shared" si="444"/>
        <v>29</v>
      </c>
      <c r="EL113" s="11">
        <f t="shared" si="445"/>
        <v>-7</v>
      </c>
      <c r="EM113" s="8"/>
      <c r="EN113" s="8">
        <f t="shared" si="446"/>
        <v>0</v>
      </c>
      <c r="EO113" s="8">
        <f t="shared" si="447"/>
        <v>0</v>
      </c>
      <c r="EP113" s="8">
        <f t="shared" si="448"/>
        <v>0</v>
      </c>
      <c r="EQ113" s="8">
        <f t="shared" si="449"/>
        <v>0</v>
      </c>
      <c r="ER113" s="8">
        <f t="shared" si="450"/>
        <v>0</v>
      </c>
      <c r="ES113" s="8">
        <f t="shared" si="451"/>
        <v>0</v>
      </c>
      <c r="ET113" s="8">
        <f t="shared" si="452"/>
        <v>0</v>
      </c>
      <c r="EU113" s="8">
        <f t="shared" si="453"/>
        <v>0</v>
      </c>
      <c r="EW113" s="8" t="str">
        <f t="shared" si="454"/>
        <v/>
      </c>
      <c r="EX113" s="8" t="str">
        <f t="shared" si="455"/>
        <v/>
      </c>
      <c r="EY113" s="8" t="str">
        <f t="shared" si="456"/>
        <v/>
      </c>
      <c r="EZ113" s="8" t="str">
        <f t="shared" si="457"/>
        <v/>
      </c>
      <c r="FA113" s="8" t="str">
        <f t="shared" si="458"/>
        <v/>
      </c>
      <c r="FB113" s="8" t="str">
        <f t="shared" si="459"/>
        <v/>
      </c>
      <c r="FC113" s="8" t="str">
        <f t="shared" si="460"/>
        <v/>
      </c>
      <c r="FD113" s="8" t="str">
        <f t="shared" si="461"/>
        <v/>
      </c>
      <c r="FF113" s="92" t="s">
        <v>53</v>
      </c>
      <c r="FG113" s="61">
        <v>22</v>
      </c>
      <c r="FH113" s="60">
        <v>60</v>
      </c>
      <c r="FI113" s="60">
        <v>30</v>
      </c>
      <c r="FJ113" s="60">
        <v>43</v>
      </c>
      <c r="FK113" s="60">
        <v>43</v>
      </c>
      <c r="FL113" s="60">
        <v>27</v>
      </c>
      <c r="FM113" s="60">
        <v>37</v>
      </c>
      <c r="FN113" s="60">
        <v>42</v>
      </c>
      <c r="FO113" s="60">
        <v>30</v>
      </c>
      <c r="FP113" s="59"/>
      <c r="FQ113" s="60">
        <v>43</v>
      </c>
      <c r="FR113" s="60">
        <v>25</v>
      </c>
      <c r="FS113" s="60">
        <v>29</v>
      </c>
      <c r="FT113" s="58">
        <v>33</v>
      </c>
      <c r="FU113" s="8"/>
      <c r="FV113" s="8"/>
      <c r="FW113" s="8"/>
      <c r="FX113" s="8"/>
      <c r="FY113" s="8"/>
      <c r="FZ113" s="8"/>
      <c r="GA113" s="8"/>
      <c r="GB113" s="8"/>
      <c r="GC113" s="8"/>
    </row>
    <row r="114" spans="1:185" s="8" customFormat="1" x14ac:dyDescent="0.2">
      <c r="A114" s="8">
        <v>11</v>
      </c>
      <c r="B114" s="8" t="s">
        <v>76</v>
      </c>
      <c r="C114" s="16">
        <v>26</v>
      </c>
      <c r="D114" s="16">
        <v>9</v>
      </c>
      <c r="E114" s="16">
        <v>4</v>
      </c>
      <c r="F114" s="16">
        <v>13</v>
      </c>
      <c r="G114" s="16">
        <v>43</v>
      </c>
      <c r="H114" s="16">
        <v>50</v>
      </c>
      <c r="I114" s="15">
        <v>31</v>
      </c>
      <c r="J114" s="16">
        <f t="shared" si="388"/>
        <v>-7</v>
      </c>
      <c r="L114" s="92" t="s">
        <v>394</v>
      </c>
      <c r="M114" s="33" t="s">
        <v>62</v>
      </c>
      <c r="N114" s="29" t="s">
        <v>13</v>
      </c>
      <c r="O114" s="29" t="s">
        <v>152</v>
      </c>
      <c r="P114" s="29" t="s">
        <v>160</v>
      </c>
      <c r="Q114" s="29" t="s">
        <v>276</v>
      </c>
      <c r="R114" s="29" t="s">
        <v>145</v>
      </c>
      <c r="S114" s="29" t="s">
        <v>302</v>
      </c>
      <c r="T114" s="29" t="s">
        <v>120</v>
      </c>
      <c r="U114" s="29" t="s">
        <v>323</v>
      </c>
      <c r="V114" s="29" t="s">
        <v>198</v>
      </c>
      <c r="W114" s="28"/>
      <c r="X114" s="29" t="s">
        <v>33</v>
      </c>
      <c r="Y114" s="29" t="s">
        <v>102</v>
      </c>
      <c r="Z114" s="32" t="s">
        <v>120</v>
      </c>
      <c r="AA114" s="13"/>
      <c r="AB114" s="92" t="s">
        <v>394</v>
      </c>
      <c r="AC114" s="33" t="s">
        <v>71</v>
      </c>
      <c r="AD114" s="29" t="s">
        <v>287</v>
      </c>
      <c r="AE114" s="29" t="s">
        <v>271</v>
      </c>
      <c r="AF114" s="29" t="s">
        <v>348</v>
      </c>
      <c r="AG114" s="29" t="s">
        <v>310</v>
      </c>
      <c r="AH114" s="29" t="s">
        <v>333</v>
      </c>
      <c r="AI114" s="29" t="s">
        <v>392</v>
      </c>
      <c r="AJ114" s="29" t="s">
        <v>218</v>
      </c>
      <c r="AK114" s="29" t="s">
        <v>74</v>
      </c>
      <c r="AL114" s="29" t="s">
        <v>299</v>
      </c>
      <c r="AM114" s="28"/>
      <c r="AN114" s="29" t="s">
        <v>63</v>
      </c>
      <c r="AO114" s="29" t="s">
        <v>286</v>
      </c>
      <c r="AP114" s="32" t="s">
        <v>31</v>
      </c>
      <c r="AQ114" s="12"/>
      <c r="AR114" s="49">
        <f t="shared" si="462"/>
        <v>4</v>
      </c>
      <c r="AS114" s="48">
        <f t="shared" si="465"/>
        <v>6</v>
      </c>
      <c r="AT114" s="48">
        <f t="shared" si="468"/>
        <v>4</v>
      </c>
      <c r="AU114" s="48">
        <f t="shared" si="471"/>
        <v>5</v>
      </c>
      <c r="AV114" s="48">
        <f t="shared" si="474"/>
        <v>9</v>
      </c>
      <c r="AW114" s="48">
        <f t="shared" si="477"/>
        <v>4</v>
      </c>
      <c r="AX114" s="48">
        <f t="shared" si="480"/>
        <v>6</v>
      </c>
      <c r="AY114" s="48">
        <f t="shared" si="483"/>
        <v>0</v>
      </c>
      <c r="AZ114" s="48">
        <f>(IF(U114="","",(IF(MID(U114,2,1)="-",LEFT(U114,1),LEFT(U114,2)))+0))</f>
        <v>6</v>
      </c>
      <c r="BA114" s="48">
        <f>(IF(V114="","",(IF(MID(V114,2,1)="-",LEFT(V114,1),LEFT(V114,2)))+0))</f>
        <v>5</v>
      </c>
      <c r="BB114" s="47"/>
      <c r="BC114" s="48">
        <f>(IF(X114="","",(IF(MID(X114,2,1)="-",LEFT(X114,1),LEFT(X114,2)))+0))</f>
        <v>6</v>
      </c>
      <c r="BD114" s="48">
        <f>(IF(Y114="","",(IF(MID(Y114,2,1)="-",LEFT(Y114,1),LEFT(Y114,2)))+0))</f>
        <v>2</v>
      </c>
      <c r="BE114" s="46">
        <f>(IF(Z114="","",(IF(MID(Z114,2,1)="-",LEFT(Z114,1),LEFT(Z114,2)))+0))</f>
        <v>0</v>
      </c>
      <c r="BP114" s="9"/>
      <c r="BQ114" s="49">
        <f t="shared" si="463"/>
        <v>1</v>
      </c>
      <c r="BR114" s="48">
        <f t="shared" si="466"/>
        <v>1</v>
      </c>
      <c r="BS114" s="48">
        <f t="shared" si="469"/>
        <v>0</v>
      </c>
      <c r="BT114" s="48">
        <f t="shared" si="472"/>
        <v>1</v>
      </c>
      <c r="BU114" s="48">
        <f t="shared" si="475"/>
        <v>2</v>
      </c>
      <c r="BV114" s="48">
        <f t="shared" si="478"/>
        <v>2</v>
      </c>
      <c r="BW114" s="48">
        <f t="shared" si="481"/>
        <v>3</v>
      </c>
      <c r="BX114" s="48">
        <f t="shared" si="484"/>
        <v>1</v>
      </c>
      <c r="BY114" s="48">
        <f>(IF(U114="","",IF(RIGHT(U114,2)="10",RIGHT(U114,2),RIGHT(U114,1))+0))</f>
        <v>4</v>
      </c>
      <c r="BZ114" s="48">
        <f>(IF(V114="","",IF(RIGHT(V114,2)="10",RIGHT(V114,2),RIGHT(V114,1))+0))</f>
        <v>4</v>
      </c>
      <c r="CA114" s="47"/>
      <c r="CB114" s="48">
        <f>(IF(X114="","",IF(RIGHT(X114,2)="10",RIGHT(X114,2),RIGHT(X114,1))+0))</f>
        <v>0</v>
      </c>
      <c r="CC114" s="48">
        <f>(IF(Y114="","",IF(RIGHT(Y114,2)="10",RIGHT(Y114,2),RIGHT(Y114,1))+0))</f>
        <v>0</v>
      </c>
      <c r="CD114" s="46">
        <f>(IF(Z114="","",IF(RIGHT(Z114,2)="10",RIGHT(Z114,2),RIGHT(Z114,1))+0))</f>
        <v>1</v>
      </c>
      <c r="CP114" s="49" t="str">
        <f t="shared" si="464"/>
        <v>H</v>
      </c>
      <c r="CQ114" s="48" t="str">
        <f t="shared" si="467"/>
        <v>H</v>
      </c>
      <c r="CR114" s="48" t="str">
        <f t="shared" si="470"/>
        <v>H</v>
      </c>
      <c r="CS114" s="48" t="str">
        <f t="shared" si="473"/>
        <v>H</v>
      </c>
      <c r="CT114" s="48" t="str">
        <f t="shared" si="476"/>
        <v>H</v>
      </c>
      <c r="CU114" s="48" t="str">
        <f t="shared" si="479"/>
        <v>H</v>
      </c>
      <c r="CV114" s="48" t="str">
        <f t="shared" si="482"/>
        <v>H</v>
      </c>
      <c r="CW114" s="48" t="str">
        <f t="shared" si="485"/>
        <v>A</v>
      </c>
      <c r="CX114" s="48" t="str">
        <f>(IF(U114="","",IF(AZ114&gt;BY114,"H",IF(AZ114&lt;BY114,"A","D"))))</f>
        <v>H</v>
      </c>
      <c r="CY114" s="48" t="str">
        <f>(IF(V114="","",IF(BA114&gt;BZ114,"H",IF(BA114&lt;BZ114,"A","D"))))</f>
        <v>H</v>
      </c>
      <c r="CZ114" s="47"/>
      <c r="DA114" s="48" t="str">
        <f>(IF(X114="","",IF(BC114&gt;CB114,"H",IF(BC114&lt;CB114,"A","D"))))</f>
        <v>H</v>
      </c>
      <c r="DB114" s="48" t="str">
        <f>(IF(Y114="","",IF(BD114&gt;CC114,"H",IF(BD114&lt;CC114,"A","D"))))</f>
        <v>H</v>
      </c>
      <c r="DC114" s="46" t="str">
        <f>(IF(Z114="","",IF(BE114&gt;CD114,"H",IF(BE114&lt;CD114,"A","D"))))</f>
        <v>A</v>
      </c>
      <c r="DO114" s="17" t="str">
        <f t="shared" si="428"/>
        <v>Sittingbourne</v>
      </c>
      <c r="DP114" s="21">
        <f t="shared" si="429"/>
        <v>26</v>
      </c>
      <c r="DQ114" s="11">
        <f t="shared" si="430"/>
        <v>11</v>
      </c>
      <c r="DR114" s="11">
        <f t="shared" si="431"/>
        <v>0</v>
      </c>
      <c r="DS114" s="11">
        <f t="shared" si="432"/>
        <v>2</v>
      </c>
      <c r="DT114" s="11">
        <f>COUNTIF(CZ$104:CZ$117,"A")</f>
        <v>6</v>
      </c>
      <c r="DU114" s="11">
        <f>COUNTIF(CZ$104:CZ$117,"D")</f>
        <v>2</v>
      </c>
      <c r="DV114" s="11">
        <f>COUNTIF(CZ$104:CZ$117,"H")</f>
        <v>5</v>
      </c>
      <c r="DW114" s="21">
        <f t="shared" si="433"/>
        <v>17</v>
      </c>
      <c r="DX114" s="21">
        <f t="shared" si="434"/>
        <v>2</v>
      </c>
      <c r="DY114" s="21">
        <f t="shared" si="435"/>
        <v>7</v>
      </c>
      <c r="DZ114" s="20">
        <f>SUM($AR114:$BO114)+SUM(CA$104:CA$117)</f>
        <v>88</v>
      </c>
      <c r="EA114" s="20">
        <f>SUM($BQ114:$CN114)+SUM(BB$104:BB$117)</f>
        <v>53</v>
      </c>
      <c r="EB114" s="62" t="str">
        <f>(DW114*3)+DX114-3&amp;"+"</f>
        <v>50+</v>
      </c>
      <c r="EC114" s="20">
        <f t="shared" si="437"/>
        <v>35</v>
      </c>
      <c r="ED114" s="9"/>
      <c r="EE114" s="11">
        <f t="shared" si="438"/>
        <v>26</v>
      </c>
      <c r="EF114" s="11">
        <f t="shared" si="439"/>
        <v>17</v>
      </c>
      <c r="EG114" s="11">
        <f t="shared" si="440"/>
        <v>2</v>
      </c>
      <c r="EH114" s="11">
        <f t="shared" si="441"/>
        <v>7</v>
      </c>
      <c r="EI114" s="11">
        <f t="shared" si="442"/>
        <v>88</v>
      </c>
      <c r="EJ114" s="11">
        <f t="shared" si="443"/>
        <v>53</v>
      </c>
      <c r="EK114" s="11" t="str">
        <f t="shared" si="444"/>
        <v>50+</v>
      </c>
      <c r="EL114" s="11">
        <f t="shared" si="445"/>
        <v>35</v>
      </c>
      <c r="EN114" s="8">
        <f t="shared" si="446"/>
        <v>0</v>
      </c>
      <c r="EO114" s="8">
        <f t="shared" si="447"/>
        <v>0</v>
      </c>
      <c r="EP114" s="8">
        <f t="shared" si="448"/>
        <v>0</v>
      </c>
      <c r="EQ114" s="8">
        <f t="shared" si="449"/>
        <v>0</v>
      </c>
      <c r="ER114" s="8">
        <f t="shared" si="450"/>
        <v>0</v>
      </c>
      <c r="ES114" s="8">
        <f t="shared" si="451"/>
        <v>0</v>
      </c>
      <c r="ET114" s="8">
        <f t="shared" si="452"/>
        <v>0</v>
      </c>
      <c r="EU114" s="8">
        <f t="shared" si="453"/>
        <v>0</v>
      </c>
      <c r="EW114" s="8" t="str">
        <f t="shared" si="454"/>
        <v/>
      </c>
      <c r="EX114" s="8" t="str">
        <f t="shared" si="455"/>
        <v/>
      </c>
      <c r="EY114" s="8" t="str">
        <f t="shared" si="456"/>
        <v/>
      </c>
      <c r="EZ114" s="8" t="str">
        <f t="shared" si="457"/>
        <v/>
      </c>
      <c r="FA114" s="8" t="str">
        <f t="shared" si="458"/>
        <v/>
      </c>
      <c r="FB114" s="8" t="str">
        <f t="shared" si="459"/>
        <v/>
      </c>
      <c r="FC114" s="8" t="str">
        <f t="shared" si="460"/>
        <v/>
      </c>
      <c r="FD114" s="8" t="str">
        <f t="shared" si="461"/>
        <v/>
      </c>
      <c r="FF114" s="92" t="s">
        <v>394</v>
      </c>
      <c r="FG114" s="61">
        <v>38</v>
      </c>
      <c r="FH114" s="60">
        <v>40</v>
      </c>
      <c r="FI114" s="60">
        <v>16</v>
      </c>
      <c r="FJ114" s="60">
        <v>26</v>
      </c>
      <c r="FK114" s="60">
        <v>24</v>
      </c>
      <c r="FL114" s="60">
        <v>20</v>
      </c>
      <c r="FM114" s="60">
        <v>36</v>
      </c>
      <c r="FN114" s="60">
        <v>79</v>
      </c>
      <c r="FO114" s="60">
        <v>21</v>
      </c>
      <c r="FP114" s="60">
        <v>46</v>
      </c>
      <c r="FQ114" s="59"/>
      <c r="FR114" s="60">
        <v>26</v>
      </c>
      <c r="FS114" s="60">
        <v>21</v>
      </c>
      <c r="FT114" s="58">
        <v>31</v>
      </c>
    </row>
    <row r="115" spans="1:185" s="8" customFormat="1" x14ac:dyDescent="0.2">
      <c r="A115" s="8">
        <v>12</v>
      </c>
      <c r="B115" s="8" t="s">
        <v>53</v>
      </c>
      <c r="C115" s="16">
        <v>26</v>
      </c>
      <c r="D115" s="16">
        <v>7</v>
      </c>
      <c r="E115" s="16">
        <v>8</v>
      </c>
      <c r="F115" s="16">
        <v>11</v>
      </c>
      <c r="G115" s="16">
        <v>58</v>
      </c>
      <c r="H115" s="16">
        <v>65</v>
      </c>
      <c r="I115" s="15">
        <v>29</v>
      </c>
      <c r="J115" s="16">
        <f t="shared" si="388"/>
        <v>-7</v>
      </c>
      <c r="L115" s="92" t="s">
        <v>73</v>
      </c>
      <c r="M115" s="33" t="s">
        <v>253</v>
      </c>
      <c r="N115" s="29" t="s">
        <v>145</v>
      </c>
      <c r="O115" s="29" t="s">
        <v>52</v>
      </c>
      <c r="P115" s="29" t="s">
        <v>109</v>
      </c>
      <c r="Q115" s="29" t="s">
        <v>64</v>
      </c>
      <c r="R115" s="29" t="s">
        <v>62</v>
      </c>
      <c r="S115" s="29" t="s">
        <v>21</v>
      </c>
      <c r="T115" s="29" t="s">
        <v>87</v>
      </c>
      <c r="U115" s="29" t="s">
        <v>309</v>
      </c>
      <c r="V115" s="29" t="s">
        <v>253</v>
      </c>
      <c r="W115" s="29" t="s">
        <v>151</v>
      </c>
      <c r="X115" s="28"/>
      <c r="Y115" s="29" t="s">
        <v>35</v>
      </c>
      <c r="Z115" s="32" t="s">
        <v>52</v>
      </c>
      <c r="AA115" s="13"/>
      <c r="AB115" s="92" t="s">
        <v>73</v>
      </c>
      <c r="AC115" s="33" t="s">
        <v>348</v>
      </c>
      <c r="AD115" s="29" t="s">
        <v>26</v>
      </c>
      <c r="AE115" s="29" t="s">
        <v>306</v>
      </c>
      <c r="AF115" s="29" t="s">
        <v>257</v>
      </c>
      <c r="AG115" s="29" t="s">
        <v>254</v>
      </c>
      <c r="AH115" s="29" t="s">
        <v>391</v>
      </c>
      <c r="AI115" s="29" t="s">
        <v>287</v>
      </c>
      <c r="AJ115" s="29" t="s">
        <v>74</v>
      </c>
      <c r="AK115" s="29" t="s">
        <v>299</v>
      </c>
      <c r="AL115" s="29" t="s">
        <v>286</v>
      </c>
      <c r="AM115" s="29" t="s">
        <v>300</v>
      </c>
      <c r="AN115" s="28"/>
      <c r="AO115" s="29" t="s">
        <v>12</v>
      </c>
      <c r="AP115" s="32" t="s">
        <v>27</v>
      </c>
      <c r="AQ115" s="12"/>
      <c r="AR115" s="49">
        <f t="shared" si="462"/>
        <v>4</v>
      </c>
      <c r="AS115" s="48">
        <f t="shared" si="465"/>
        <v>4</v>
      </c>
      <c r="AT115" s="48">
        <f t="shared" si="468"/>
        <v>3</v>
      </c>
      <c r="AU115" s="48">
        <f t="shared" si="471"/>
        <v>2</v>
      </c>
      <c r="AV115" s="48">
        <f t="shared" si="474"/>
        <v>4</v>
      </c>
      <c r="AW115" s="48">
        <f t="shared" si="477"/>
        <v>4</v>
      </c>
      <c r="AX115" s="48">
        <f t="shared" si="480"/>
        <v>2</v>
      </c>
      <c r="AY115" s="48">
        <f t="shared" si="483"/>
        <v>1</v>
      </c>
      <c r="AZ115" s="48">
        <f>(IF(U115="","",(IF(MID(U115,2,1)="-",LEFT(U115,1),LEFT(U115,2)))+0))</f>
        <v>2</v>
      </c>
      <c r="BA115" s="48">
        <f>(IF(V115="","",(IF(MID(V115,2,1)="-",LEFT(V115,1),LEFT(V115,2)))+0))</f>
        <v>4</v>
      </c>
      <c r="BB115" s="48">
        <f>(IF(W115="","",(IF(MID(W115,2,1)="-",LEFT(W115,1),LEFT(W115,2)))+0))</f>
        <v>3</v>
      </c>
      <c r="BC115" s="47"/>
      <c r="BD115" s="48">
        <f>(IF(Y115="","",(IF(MID(Y115,2,1)="-",LEFT(Y115,1),LEFT(Y115,2)))+0))</f>
        <v>1</v>
      </c>
      <c r="BE115" s="46">
        <f>(IF(Z115="","",(IF(MID(Z115,2,1)="-",LEFT(Z115,1),LEFT(Z115,2)))+0))</f>
        <v>3</v>
      </c>
      <c r="BP115" s="9"/>
      <c r="BQ115" s="49">
        <f t="shared" si="463"/>
        <v>4</v>
      </c>
      <c r="BR115" s="48">
        <f t="shared" si="466"/>
        <v>2</v>
      </c>
      <c r="BS115" s="48">
        <f t="shared" si="469"/>
        <v>2</v>
      </c>
      <c r="BT115" s="48">
        <f t="shared" si="472"/>
        <v>4</v>
      </c>
      <c r="BU115" s="48">
        <f t="shared" si="475"/>
        <v>3</v>
      </c>
      <c r="BV115" s="48">
        <f t="shared" si="478"/>
        <v>1</v>
      </c>
      <c r="BW115" s="48">
        <f t="shared" si="481"/>
        <v>2</v>
      </c>
      <c r="BX115" s="48">
        <f t="shared" si="484"/>
        <v>4</v>
      </c>
      <c r="BY115" s="48">
        <f>(IF(U115="","",IF(RIGHT(U115,2)="10",RIGHT(U115,2),RIGHT(U115,1))+0))</f>
        <v>6</v>
      </c>
      <c r="BZ115" s="48">
        <f>(IF(V115="","",IF(RIGHT(V115,2)="10",RIGHT(V115,2),RIGHT(V115,1))+0))</f>
        <v>4</v>
      </c>
      <c r="CA115" s="48">
        <f>(IF(W115="","",IF(RIGHT(W115,2)="10",RIGHT(W115,2),RIGHT(W115,1))+0))</f>
        <v>5</v>
      </c>
      <c r="CB115" s="47"/>
      <c r="CC115" s="48">
        <f>(IF(Y115="","",IF(RIGHT(Y115,2)="10",RIGHT(Y115,2),RIGHT(Y115,1))+0))</f>
        <v>2</v>
      </c>
      <c r="CD115" s="46">
        <f>(IF(Z115="","",IF(RIGHT(Z115,2)="10",RIGHT(Z115,2),RIGHT(Z115,1))+0))</f>
        <v>2</v>
      </c>
      <c r="CP115" s="49" t="str">
        <f t="shared" si="464"/>
        <v>D</v>
      </c>
      <c r="CQ115" s="48" t="str">
        <f t="shared" si="467"/>
        <v>H</v>
      </c>
      <c r="CR115" s="48" t="str">
        <f t="shared" si="470"/>
        <v>H</v>
      </c>
      <c r="CS115" s="48" t="str">
        <f t="shared" si="473"/>
        <v>A</v>
      </c>
      <c r="CT115" s="48" t="str">
        <f t="shared" si="476"/>
        <v>H</v>
      </c>
      <c r="CU115" s="48" t="str">
        <f t="shared" si="479"/>
        <v>H</v>
      </c>
      <c r="CV115" s="48" t="str">
        <f t="shared" si="482"/>
        <v>D</v>
      </c>
      <c r="CW115" s="48" t="str">
        <f t="shared" si="485"/>
        <v>A</v>
      </c>
      <c r="CX115" s="48" t="str">
        <f>(IF(U115="","",IF(AZ115&gt;BY115,"H",IF(AZ115&lt;BY115,"A","D"))))</f>
        <v>A</v>
      </c>
      <c r="CY115" s="48" t="str">
        <f>(IF(V115="","",IF(BA115&gt;BZ115,"H",IF(BA115&lt;BZ115,"A","D"))))</f>
        <v>D</v>
      </c>
      <c r="CZ115" s="48" t="str">
        <f>(IF(W115="","",IF(BB115&gt;CA115,"H",IF(BB115&lt;CA115,"A","D"))))</f>
        <v>A</v>
      </c>
      <c r="DA115" s="47"/>
      <c r="DB115" s="48" t="str">
        <f>(IF(Y115="","",IF(BD115&gt;CC115,"H",IF(BD115&lt;CC115,"A","D"))))</f>
        <v>A</v>
      </c>
      <c r="DC115" s="46" t="str">
        <f>(IF(Z115="","",IF(BE115&gt;CD115,"H",IF(BE115&lt;CD115,"A","D"))))</f>
        <v>H</v>
      </c>
      <c r="DO115" s="17" t="str">
        <f t="shared" si="428"/>
        <v>Three Bridges</v>
      </c>
      <c r="DP115" s="21">
        <f t="shared" si="429"/>
        <v>26</v>
      </c>
      <c r="DQ115" s="11">
        <f t="shared" si="430"/>
        <v>5</v>
      </c>
      <c r="DR115" s="11">
        <f t="shared" si="431"/>
        <v>3</v>
      </c>
      <c r="DS115" s="11">
        <f t="shared" si="432"/>
        <v>5</v>
      </c>
      <c r="DT115" s="11">
        <f>COUNTIF(DA$104:DA$117,"A")</f>
        <v>0</v>
      </c>
      <c r="DU115" s="11">
        <f>COUNTIF(DA$104:DA$117,"D")</f>
        <v>1</v>
      </c>
      <c r="DV115" s="11">
        <f>COUNTIF(DA$104:DA$117,"H")</f>
        <v>12</v>
      </c>
      <c r="DW115" s="21">
        <f t="shared" si="433"/>
        <v>5</v>
      </c>
      <c r="DX115" s="21">
        <f t="shared" si="434"/>
        <v>4</v>
      </c>
      <c r="DY115" s="21">
        <f t="shared" si="435"/>
        <v>17</v>
      </c>
      <c r="DZ115" s="20">
        <f>SUM($AR115:$BO115)+SUM(CB$104:CB$117)</f>
        <v>52</v>
      </c>
      <c r="EA115" s="20">
        <f>SUM($BQ115:$CN115)+SUM(BC$104:BC$117)</f>
        <v>94</v>
      </c>
      <c r="EB115" s="21">
        <f t="shared" si="436"/>
        <v>19</v>
      </c>
      <c r="EC115" s="20">
        <f t="shared" si="437"/>
        <v>-42</v>
      </c>
      <c r="ED115" s="9"/>
      <c r="EE115" s="11">
        <f t="shared" si="438"/>
        <v>26</v>
      </c>
      <c r="EF115" s="11">
        <f t="shared" si="439"/>
        <v>5</v>
      </c>
      <c r="EG115" s="11">
        <f t="shared" si="440"/>
        <v>4</v>
      </c>
      <c r="EH115" s="11">
        <f t="shared" si="441"/>
        <v>17</v>
      </c>
      <c r="EI115" s="11">
        <f t="shared" si="442"/>
        <v>52</v>
      </c>
      <c r="EJ115" s="11">
        <f t="shared" si="443"/>
        <v>94</v>
      </c>
      <c r="EK115" s="11">
        <f t="shared" si="444"/>
        <v>19</v>
      </c>
      <c r="EL115" s="11">
        <f t="shared" si="445"/>
        <v>-42</v>
      </c>
      <c r="EN115" s="8">
        <f t="shared" si="446"/>
        <v>0</v>
      </c>
      <c r="EO115" s="8">
        <f t="shared" si="447"/>
        <v>0</v>
      </c>
      <c r="EP115" s="8">
        <f t="shared" si="448"/>
        <v>0</v>
      </c>
      <c r="EQ115" s="8">
        <f t="shared" si="449"/>
        <v>0</v>
      </c>
      <c r="ER115" s="8">
        <f t="shared" si="450"/>
        <v>0</v>
      </c>
      <c r="ES115" s="8">
        <f t="shared" si="451"/>
        <v>0</v>
      </c>
      <c r="ET115" s="8">
        <f t="shared" si="452"/>
        <v>0</v>
      </c>
      <c r="EU115" s="8">
        <f t="shared" si="453"/>
        <v>0</v>
      </c>
      <c r="EW115" s="8" t="str">
        <f t="shared" si="454"/>
        <v/>
      </c>
      <c r="EX115" s="8" t="str">
        <f t="shared" si="455"/>
        <v/>
      </c>
      <c r="EY115" s="8" t="str">
        <f t="shared" si="456"/>
        <v/>
      </c>
      <c r="EZ115" s="8" t="str">
        <f t="shared" si="457"/>
        <v/>
      </c>
      <c r="FA115" s="8" t="str">
        <f t="shared" si="458"/>
        <v/>
      </c>
      <c r="FB115" s="8" t="str">
        <f t="shared" si="459"/>
        <v/>
      </c>
      <c r="FC115" s="8" t="str">
        <f t="shared" si="460"/>
        <v/>
      </c>
      <c r="FD115" s="8" t="str">
        <f t="shared" si="461"/>
        <v/>
      </c>
      <c r="FF115" s="92" t="s">
        <v>73</v>
      </c>
      <c r="FG115" s="61">
        <v>28</v>
      </c>
      <c r="FH115" s="60">
        <v>29</v>
      </c>
      <c r="FI115" s="60">
        <v>26</v>
      </c>
      <c r="FJ115" s="60">
        <v>27</v>
      </c>
      <c r="FK115" s="60">
        <v>34</v>
      </c>
      <c r="FL115" s="60">
        <v>32</v>
      </c>
      <c r="FM115" s="60">
        <v>31</v>
      </c>
      <c r="FN115" s="60">
        <v>34</v>
      </c>
      <c r="FO115" s="60">
        <v>29</v>
      </c>
      <c r="FP115" s="60">
        <v>28</v>
      </c>
      <c r="FQ115" s="60">
        <v>26</v>
      </c>
      <c r="FR115" s="59"/>
      <c r="FS115" s="60">
        <v>42</v>
      </c>
      <c r="FT115" s="58">
        <v>33</v>
      </c>
    </row>
    <row r="116" spans="1:185" s="8" customFormat="1" x14ac:dyDescent="0.2">
      <c r="A116" s="8">
        <v>13</v>
      </c>
      <c r="B116" s="8" t="s">
        <v>395</v>
      </c>
      <c r="C116" s="16">
        <v>26</v>
      </c>
      <c r="D116" s="16">
        <v>5</v>
      </c>
      <c r="E116" s="16">
        <v>7</v>
      </c>
      <c r="F116" s="16">
        <v>14</v>
      </c>
      <c r="G116" s="16">
        <v>39</v>
      </c>
      <c r="H116" s="16">
        <v>81</v>
      </c>
      <c r="I116" s="15">
        <v>22</v>
      </c>
      <c r="J116" s="16">
        <f t="shared" si="388"/>
        <v>-42</v>
      </c>
      <c r="L116" s="92" t="s">
        <v>196</v>
      </c>
      <c r="M116" s="33" t="s">
        <v>120</v>
      </c>
      <c r="N116" s="29" t="s">
        <v>102</v>
      </c>
      <c r="O116" s="29" t="s">
        <v>28</v>
      </c>
      <c r="P116" s="29" t="s">
        <v>52</v>
      </c>
      <c r="Q116" s="29" t="s">
        <v>55</v>
      </c>
      <c r="R116" s="29" t="s">
        <v>35</v>
      </c>
      <c r="S116" s="29" t="s">
        <v>102</v>
      </c>
      <c r="T116" s="29" t="s">
        <v>152</v>
      </c>
      <c r="U116" s="29" t="s">
        <v>35</v>
      </c>
      <c r="V116" s="29" t="s">
        <v>55</v>
      </c>
      <c r="W116" s="29" t="s">
        <v>120</v>
      </c>
      <c r="X116" s="29" t="s">
        <v>60</v>
      </c>
      <c r="Y116" s="28"/>
      <c r="Z116" s="32" t="s">
        <v>35</v>
      </c>
      <c r="AA116" s="13"/>
      <c r="AB116" s="92" t="s">
        <v>196</v>
      </c>
      <c r="AC116" s="33" t="s">
        <v>331</v>
      </c>
      <c r="AD116" s="29" t="s">
        <v>317</v>
      </c>
      <c r="AE116" s="29" t="s">
        <v>178</v>
      </c>
      <c r="AF116" s="29" t="s">
        <v>343</v>
      </c>
      <c r="AG116" s="29" t="s">
        <v>369</v>
      </c>
      <c r="AH116" s="29" t="s">
        <v>149</v>
      </c>
      <c r="AI116" s="29" t="s">
        <v>329</v>
      </c>
      <c r="AJ116" s="29" t="s">
        <v>342</v>
      </c>
      <c r="AK116" s="29" t="s">
        <v>319</v>
      </c>
      <c r="AL116" s="29" t="s">
        <v>418</v>
      </c>
      <c r="AM116" s="29" t="s">
        <v>390</v>
      </c>
      <c r="AN116" s="29" t="s">
        <v>325</v>
      </c>
      <c r="AO116" s="28"/>
      <c r="AP116" s="32" t="s">
        <v>328</v>
      </c>
      <c r="AQ116" s="12"/>
      <c r="AR116" s="49">
        <f t="shared" si="462"/>
        <v>0</v>
      </c>
      <c r="AS116" s="48">
        <f t="shared" si="465"/>
        <v>2</v>
      </c>
      <c r="AT116" s="48">
        <f t="shared" si="468"/>
        <v>3</v>
      </c>
      <c r="AU116" s="48">
        <f t="shared" si="471"/>
        <v>3</v>
      </c>
      <c r="AV116" s="48">
        <f t="shared" si="474"/>
        <v>1</v>
      </c>
      <c r="AW116" s="48">
        <f t="shared" si="477"/>
        <v>1</v>
      </c>
      <c r="AX116" s="48">
        <f t="shared" si="480"/>
        <v>2</v>
      </c>
      <c r="AY116" s="48">
        <f t="shared" si="483"/>
        <v>4</v>
      </c>
      <c r="AZ116" s="48">
        <f>(IF(U116="","",(IF(MID(U116,2,1)="-",LEFT(U116,1),LEFT(U116,2)))+0))</f>
        <v>1</v>
      </c>
      <c r="BA116" s="48">
        <f>(IF(V116="","",(IF(MID(V116,2,1)="-",LEFT(V116,1),LEFT(V116,2)))+0))</f>
        <v>1</v>
      </c>
      <c r="BB116" s="48">
        <f>(IF(W116="","",(IF(MID(W116,2,1)="-",LEFT(W116,1),LEFT(W116,2)))+0))</f>
        <v>0</v>
      </c>
      <c r="BC116" s="48">
        <f>(IF(X116="","",(IF(MID(X116,2,1)="-",LEFT(X116,1),LEFT(X116,2)))+0))</f>
        <v>7</v>
      </c>
      <c r="BD116" s="47"/>
      <c r="BE116" s="46">
        <f>(IF(Z116="","",(IF(MID(Z116,2,1)="-",LEFT(Z116,1),LEFT(Z116,2)))+0))</f>
        <v>1</v>
      </c>
      <c r="BP116" s="9"/>
      <c r="BQ116" s="49">
        <f t="shared" si="463"/>
        <v>1</v>
      </c>
      <c r="BR116" s="48">
        <f t="shared" si="466"/>
        <v>0</v>
      </c>
      <c r="BS116" s="48">
        <f t="shared" si="469"/>
        <v>0</v>
      </c>
      <c r="BT116" s="48">
        <f t="shared" si="472"/>
        <v>2</v>
      </c>
      <c r="BU116" s="48">
        <f t="shared" si="475"/>
        <v>1</v>
      </c>
      <c r="BV116" s="48">
        <f t="shared" si="478"/>
        <v>2</v>
      </c>
      <c r="BW116" s="48">
        <f t="shared" si="481"/>
        <v>0</v>
      </c>
      <c r="BX116" s="48">
        <f t="shared" si="484"/>
        <v>0</v>
      </c>
      <c r="BY116" s="48">
        <f>(IF(U116="","",IF(RIGHT(U116,2)="10",RIGHT(U116,2),RIGHT(U116,1))+0))</f>
        <v>2</v>
      </c>
      <c r="BZ116" s="48">
        <f>(IF(V116="","",IF(RIGHT(V116,2)="10",RIGHT(V116,2),RIGHT(V116,1))+0))</f>
        <v>1</v>
      </c>
      <c r="CA116" s="48">
        <f>(IF(W116="","",IF(RIGHT(W116,2)="10",RIGHT(W116,2),RIGHT(W116,1))+0))</f>
        <v>1</v>
      </c>
      <c r="CB116" s="48">
        <f>(IF(X116="","",IF(RIGHT(X116,2)="10",RIGHT(X116,2),RIGHT(X116,1))+0))</f>
        <v>0</v>
      </c>
      <c r="CC116" s="47"/>
      <c r="CD116" s="46">
        <f>(IF(Z116="","",IF(RIGHT(Z116,2)="10",RIGHT(Z116,2),RIGHT(Z116,1))+0))</f>
        <v>2</v>
      </c>
      <c r="CP116" s="49" t="str">
        <f t="shared" si="464"/>
        <v>A</v>
      </c>
      <c r="CQ116" s="48" t="str">
        <f t="shared" si="467"/>
        <v>H</v>
      </c>
      <c r="CR116" s="48" t="str">
        <f t="shared" si="470"/>
        <v>H</v>
      </c>
      <c r="CS116" s="48" t="str">
        <f t="shared" si="473"/>
        <v>H</v>
      </c>
      <c r="CT116" s="48" t="str">
        <f t="shared" si="476"/>
        <v>D</v>
      </c>
      <c r="CU116" s="48" t="str">
        <f t="shared" si="479"/>
        <v>A</v>
      </c>
      <c r="CV116" s="48" t="str">
        <f t="shared" si="482"/>
        <v>H</v>
      </c>
      <c r="CW116" s="48" t="str">
        <f t="shared" si="485"/>
        <v>H</v>
      </c>
      <c r="CX116" s="48" t="str">
        <f>(IF(U116="","",IF(AZ116&gt;BY116,"H",IF(AZ116&lt;BY116,"A","D"))))</f>
        <v>A</v>
      </c>
      <c r="CY116" s="48" t="str">
        <f>(IF(V116="","",IF(BA116&gt;BZ116,"H",IF(BA116&lt;BZ116,"A","D"))))</f>
        <v>D</v>
      </c>
      <c r="CZ116" s="48" t="str">
        <f>(IF(W116="","",IF(BB116&gt;CA116,"H",IF(BB116&lt;CA116,"A","D"))))</f>
        <v>A</v>
      </c>
      <c r="DA116" s="48" t="str">
        <f>(IF(X116="","",IF(BC116&gt;CB116,"H",IF(BC116&lt;CB116,"A","D"))))</f>
        <v>H</v>
      </c>
      <c r="DB116" s="47"/>
      <c r="DC116" s="46" t="str">
        <f>(IF(Z116="","",IF(BE116&gt;CD116,"H",IF(BE116&lt;CD116,"A","D"))))</f>
        <v>A</v>
      </c>
      <c r="DO116" s="17" t="str">
        <f t="shared" si="428"/>
        <v>Tooting &amp; Mitcham United</v>
      </c>
      <c r="DP116" s="21">
        <f t="shared" si="429"/>
        <v>26</v>
      </c>
      <c r="DQ116" s="11">
        <f t="shared" si="430"/>
        <v>6</v>
      </c>
      <c r="DR116" s="11">
        <f t="shared" si="431"/>
        <v>2</v>
      </c>
      <c r="DS116" s="11">
        <f t="shared" si="432"/>
        <v>5</v>
      </c>
      <c r="DT116" s="11">
        <f>COUNTIF(DB$104:DB$117,"A")</f>
        <v>6</v>
      </c>
      <c r="DU116" s="11">
        <f>COUNTIF(DB$104:DB$117,"D")</f>
        <v>1</v>
      </c>
      <c r="DV116" s="11">
        <f>COUNTIF(DB$104:DB$117,"H")</f>
        <v>6</v>
      </c>
      <c r="DW116" s="21">
        <f t="shared" si="433"/>
        <v>12</v>
      </c>
      <c r="DX116" s="21">
        <f t="shared" si="434"/>
        <v>3</v>
      </c>
      <c r="DY116" s="21">
        <f t="shared" si="435"/>
        <v>11</v>
      </c>
      <c r="DZ116" s="20">
        <f>SUM($AR116:$BO116)+SUM(CC$104:CC$117)</f>
        <v>55</v>
      </c>
      <c r="EA116" s="20">
        <f>SUM($BQ116:$CN116)+SUM(BD$104:BD$117)</f>
        <v>35</v>
      </c>
      <c r="EB116" s="21">
        <f t="shared" si="436"/>
        <v>39</v>
      </c>
      <c r="EC116" s="20">
        <f t="shared" si="437"/>
        <v>20</v>
      </c>
      <c r="ED116" s="9"/>
      <c r="EE116" s="11">
        <f t="shared" si="438"/>
        <v>26</v>
      </c>
      <c r="EF116" s="11">
        <f t="shared" si="439"/>
        <v>12</v>
      </c>
      <c r="EG116" s="11">
        <f t="shared" si="440"/>
        <v>3</v>
      </c>
      <c r="EH116" s="11">
        <f t="shared" si="441"/>
        <v>11</v>
      </c>
      <c r="EI116" s="11">
        <f t="shared" si="442"/>
        <v>55</v>
      </c>
      <c r="EJ116" s="11">
        <f t="shared" si="443"/>
        <v>35</v>
      </c>
      <c r="EK116" s="11">
        <f t="shared" si="444"/>
        <v>39</v>
      </c>
      <c r="EL116" s="11">
        <f t="shared" si="445"/>
        <v>20</v>
      </c>
      <c r="EN116" s="8">
        <f t="shared" si="446"/>
        <v>0</v>
      </c>
      <c r="EO116" s="8">
        <f t="shared" si="447"/>
        <v>0</v>
      </c>
      <c r="EP116" s="8">
        <f t="shared" si="448"/>
        <v>0</v>
      </c>
      <c r="EQ116" s="8">
        <f t="shared" si="449"/>
        <v>0</v>
      </c>
      <c r="ER116" s="8">
        <f t="shared" si="450"/>
        <v>0</v>
      </c>
      <c r="ES116" s="8">
        <f t="shared" si="451"/>
        <v>0</v>
      </c>
      <c r="ET116" s="8">
        <f t="shared" si="452"/>
        <v>0</v>
      </c>
      <c r="EU116" s="8">
        <f t="shared" si="453"/>
        <v>0</v>
      </c>
      <c r="EW116" s="8" t="str">
        <f t="shared" si="454"/>
        <v/>
      </c>
      <c r="EX116" s="8" t="str">
        <f t="shared" si="455"/>
        <v/>
      </c>
      <c r="EY116" s="8" t="str">
        <f t="shared" si="456"/>
        <v/>
      </c>
      <c r="EZ116" s="8" t="str">
        <f t="shared" si="457"/>
        <v/>
      </c>
      <c r="FA116" s="8" t="str">
        <f t="shared" si="458"/>
        <v/>
      </c>
      <c r="FB116" s="8" t="str">
        <f t="shared" si="459"/>
        <v/>
      </c>
      <c r="FC116" s="8" t="str">
        <f t="shared" si="460"/>
        <v/>
      </c>
      <c r="FD116" s="8" t="str">
        <f t="shared" si="461"/>
        <v/>
      </c>
      <c r="FF116" s="92" t="s">
        <v>196</v>
      </c>
      <c r="FG116" s="61">
        <v>42</v>
      </c>
      <c r="FH116" s="60">
        <v>40</v>
      </c>
      <c r="FI116" s="60">
        <v>5</v>
      </c>
      <c r="FJ116" s="60">
        <v>41</v>
      </c>
      <c r="FK116" s="60">
        <v>40</v>
      </c>
      <c r="FL116" s="60">
        <v>15</v>
      </c>
      <c r="FM116" s="60">
        <v>50</v>
      </c>
      <c r="FN116" s="60">
        <v>25</v>
      </c>
      <c r="FO116" s="60">
        <v>15</v>
      </c>
      <c r="FP116" s="60">
        <v>31</v>
      </c>
      <c r="FQ116" s="60">
        <v>45</v>
      </c>
      <c r="FR116" s="60">
        <v>25</v>
      </c>
      <c r="FS116" s="59"/>
      <c r="FT116" s="58">
        <v>41</v>
      </c>
    </row>
    <row r="117" spans="1:185" s="8" customFormat="1" ht="12.75" thickBot="1" x14ac:dyDescent="0.25">
      <c r="A117" s="8">
        <v>14</v>
      </c>
      <c r="B117" s="8" t="s">
        <v>73</v>
      </c>
      <c r="C117" s="16">
        <v>26</v>
      </c>
      <c r="D117" s="16">
        <v>5</v>
      </c>
      <c r="E117" s="16">
        <v>4</v>
      </c>
      <c r="F117" s="16">
        <v>17</v>
      </c>
      <c r="G117" s="16">
        <v>52</v>
      </c>
      <c r="H117" s="16">
        <v>94</v>
      </c>
      <c r="I117" s="15">
        <v>19</v>
      </c>
      <c r="J117" s="16">
        <f t="shared" si="388"/>
        <v>-42</v>
      </c>
      <c r="L117" s="90" t="s">
        <v>100</v>
      </c>
      <c r="M117" s="154" t="s">
        <v>161</v>
      </c>
      <c r="N117" s="155" t="s">
        <v>35</v>
      </c>
      <c r="O117" s="155" t="s">
        <v>28</v>
      </c>
      <c r="P117" s="155" t="s">
        <v>21</v>
      </c>
      <c r="Q117" s="155" t="s">
        <v>55</v>
      </c>
      <c r="R117" s="155" t="s">
        <v>28</v>
      </c>
      <c r="S117" s="155" t="s">
        <v>143</v>
      </c>
      <c r="T117" s="155" t="s">
        <v>16</v>
      </c>
      <c r="U117" s="155" t="s">
        <v>55</v>
      </c>
      <c r="V117" s="155" t="s">
        <v>21</v>
      </c>
      <c r="W117" s="155" t="s">
        <v>102</v>
      </c>
      <c r="X117" s="155" t="s">
        <v>124</v>
      </c>
      <c r="Y117" s="155" t="s">
        <v>21</v>
      </c>
      <c r="Z117" s="156"/>
      <c r="AA117" s="13"/>
      <c r="AB117" s="90" t="s">
        <v>100</v>
      </c>
      <c r="AC117" s="154" t="s">
        <v>310</v>
      </c>
      <c r="AD117" s="155" t="s">
        <v>290</v>
      </c>
      <c r="AE117" s="155" t="s">
        <v>289</v>
      </c>
      <c r="AF117" s="155" t="s">
        <v>305</v>
      </c>
      <c r="AG117" s="155" t="s">
        <v>97</v>
      </c>
      <c r="AH117" s="155" t="s">
        <v>315</v>
      </c>
      <c r="AI117" s="155" t="s">
        <v>348</v>
      </c>
      <c r="AJ117" s="155" t="s">
        <v>254</v>
      </c>
      <c r="AK117" s="155" t="s">
        <v>257</v>
      </c>
      <c r="AL117" s="155" t="s">
        <v>71</v>
      </c>
      <c r="AM117" s="155" t="s">
        <v>255</v>
      </c>
      <c r="AN117" s="155" t="s">
        <v>29</v>
      </c>
      <c r="AO117" s="155" t="s">
        <v>61</v>
      </c>
      <c r="AP117" s="156"/>
      <c r="AQ117" s="12"/>
      <c r="AR117" s="45">
        <f t="shared" si="462"/>
        <v>0</v>
      </c>
      <c r="AS117" s="44">
        <f t="shared" si="465"/>
        <v>1</v>
      </c>
      <c r="AT117" s="44">
        <f t="shared" si="468"/>
        <v>3</v>
      </c>
      <c r="AU117" s="44">
        <f t="shared" si="471"/>
        <v>2</v>
      </c>
      <c r="AV117" s="44">
        <f t="shared" si="474"/>
        <v>1</v>
      </c>
      <c r="AW117" s="44">
        <f t="shared" si="477"/>
        <v>3</v>
      </c>
      <c r="AX117" s="44">
        <f t="shared" si="480"/>
        <v>3</v>
      </c>
      <c r="AY117" s="44">
        <f t="shared" si="483"/>
        <v>2</v>
      </c>
      <c r="AZ117" s="44">
        <f>(IF(U117="","",(IF(MID(U117,2,1)="-",LEFT(U117,1),LEFT(U117,2)))+0))</f>
        <v>1</v>
      </c>
      <c r="BA117" s="44">
        <f>(IF(V117="","",(IF(MID(V117,2,1)="-",LEFT(V117,1),LEFT(V117,2)))+0))</f>
        <v>2</v>
      </c>
      <c r="BB117" s="44">
        <f>(IF(W117="","",(IF(MID(W117,2,1)="-",LEFT(W117,1),LEFT(W117,2)))+0))</f>
        <v>2</v>
      </c>
      <c r="BC117" s="44">
        <f>(IF(X117="","",(IF(MID(X117,2,1)="-",LEFT(X117,1),LEFT(X117,2)))+0))</f>
        <v>5</v>
      </c>
      <c r="BD117" s="44">
        <f>(IF(Y117="","",(IF(MID(Y117,2,1)="-",LEFT(Y117,1),LEFT(Y117,2)))+0))</f>
        <v>2</v>
      </c>
      <c r="BE117" s="43"/>
      <c r="BP117" s="9"/>
      <c r="BQ117" s="45">
        <f t="shared" si="463"/>
        <v>0</v>
      </c>
      <c r="BR117" s="44">
        <f t="shared" si="466"/>
        <v>2</v>
      </c>
      <c r="BS117" s="44">
        <f t="shared" si="469"/>
        <v>0</v>
      </c>
      <c r="BT117" s="44">
        <f t="shared" si="472"/>
        <v>2</v>
      </c>
      <c r="BU117" s="44">
        <f t="shared" si="475"/>
        <v>1</v>
      </c>
      <c r="BV117" s="44">
        <f t="shared" si="478"/>
        <v>0</v>
      </c>
      <c r="BW117" s="44">
        <f t="shared" si="481"/>
        <v>1</v>
      </c>
      <c r="BX117" s="44">
        <f t="shared" si="484"/>
        <v>1</v>
      </c>
      <c r="BY117" s="44">
        <f>(IF(U117="","",IF(RIGHT(U117,2)="10",RIGHT(U117,2),RIGHT(U117,1))+0))</f>
        <v>1</v>
      </c>
      <c r="BZ117" s="44">
        <f>(IF(V117="","",IF(RIGHT(V117,2)="10",RIGHT(V117,2),RIGHT(V117,1))+0))</f>
        <v>2</v>
      </c>
      <c r="CA117" s="44">
        <f>(IF(W117="","",IF(RIGHT(W117,2)="10",RIGHT(W117,2),RIGHT(W117,1))+0))</f>
        <v>0</v>
      </c>
      <c r="CB117" s="44">
        <f>(IF(X117="","",IF(RIGHT(X117,2)="10",RIGHT(X117,2),RIGHT(X117,1))+0))</f>
        <v>3</v>
      </c>
      <c r="CC117" s="44">
        <f>(IF(Y117="","",IF(RIGHT(Y117,2)="10",RIGHT(Y117,2),RIGHT(Y117,1))+0))</f>
        <v>2</v>
      </c>
      <c r="CD117" s="43"/>
      <c r="CP117" s="45" t="str">
        <f t="shared" si="464"/>
        <v>D</v>
      </c>
      <c r="CQ117" s="44" t="str">
        <f t="shared" si="467"/>
        <v>A</v>
      </c>
      <c r="CR117" s="44" t="str">
        <f t="shared" si="470"/>
        <v>H</v>
      </c>
      <c r="CS117" s="44" t="str">
        <f t="shared" si="473"/>
        <v>D</v>
      </c>
      <c r="CT117" s="44" t="str">
        <f t="shared" si="476"/>
        <v>D</v>
      </c>
      <c r="CU117" s="44" t="str">
        <f t="shared" si="479"/>
        <v>H</v>
      </c>
      <c r="CV117" s="44" t="str">
        <f t="shared" si="482"/>
        <v>H</v>
      </c>
      <c r="CW117" s="44" t="str">
        <f t="shared" si="485"/>
        <v>H</v>
      </c>
      <c r="CX117" s="44" t="str">
        <f>(IF(U117="","",IF(AZ117&gt;BY117,"H",IF(AZ117&lt;BY117,"A","D"))))</f>
        <v>D</v>
      </c>
      <c r="CY117" s="44" t="str">
        <f>(IF(V117="","",IF(BA117&gt;BZ117,"H",IF(BA117&lt;BZ117,"A","D"))))</f>
        <v>D</v>
      </c>
      <c r="CZ117" s="44" t="str">
        <f>(IF(W117="","",IF(BB117&gt;CA117,"H",IF(BB117&lt;CA117,"A","D"))))</f>
        <v>H</v>
      </c>
      <c r="DA117" s="44" t="str">
        <f>(IF(X117="","",IF(BC117&gt;CB117,"H",IF(BC117&lt;CB117,"A","D"))))</f>
        <v>H</v>
      </c>
      <c r="DB117" s="44" t="str">
        <f>(IF(Y117="","",IF(BD117&gt;CC117,"H",IF(BD117&lt;CC117,"A","D"))))</f>
        <v>D</v>
      </c>
      <c r="DC117" s="43"/>
      <c r="DO117" s="17" t="str">
        <f t="shared" si="428"/>
        <v>Whyteleafe</v>
      </c>
      <c r="DP117" s="21">
        <f t="shared" si="429"/>
        <v>26</v>
      </c>
      <c r="DQ117" s="11">
        <f t="shared" si="430"/>
        <v>6</v>
      </c>
      <c r="DR117" s="11">
        <f t="shared" si="431"/>
        <v>6</v>
      </c>
      <c r="DS117" s="11">
        <f t="shared" si="432"/>
        <v>1</v>
      </c>
      <c r="DT117" s="11">
        <f>COUNTIF(DC$104:DC$117,"A")</f>
        <v>6</v>
      </c>
      <c r="DU117" s="11">
        <f>COUNTIF(DC$104:DC$117,"D")</f>
        <v>2</v>
      </c>
      <c r="DV117" s="11">
        <f>COUNTIF(DC$104:DC$117,"H")</f>
        <v>5</v>
      </c>
      <c r="DW117" s="21">
        <f t="shared" si="433"/>
        <v>12</v>
      </c>
      <c r="DX117" s="21">
        <f t="shared" si="434"/>
        <v>8</v>
      </c>
      <c r="DY117" s="21">
        <f t="shared" si="435"/>
        <v>6</v>
      </c>
      <c r="DZ117" s="20">
        <f>SUM($AR117:$BO117)+SUM(CD$104:CD$117)</f>
        <v>45</v>
      </c>
      <c r="EA117" s="20">
        <f>SUM($BQ117:$CN117)+SUM(BE$104:BE$117)</f>
        <v>37</v>
      </c>
      <c r="EB117" s="21">
        <f t="shared" si="436"/>
        <v>44</v>
      </c>
      <c r="EC117" s="20">
        <f t="shared" si="437"/>
        <v>8</v>
      </c>
      <c r="ED117" s="9"/>
      <c r="EE117" s="11">
        <f t="shared" si="438"/>
        <v>26</v>
      </c>
      <c r="EF117" s="11">
        <f t="shared" si="439"/>
        <v>12</v>
      </c>
      <c r="EG117" s="11">
        <f t="shared" si="440"/>
        <v>8</v>
      </c>
      <c r="EH117" s="11">
        <f t="shared" si="441"/>
        <v>6</v>
      </c>
      <c r="EI117" s="11">
        <f t="shared" si="442"/>
        <v>45</v>
      </c>
      <c r="EJ117" s="11">
        <f t="shared" si="443"/>
        <v>37</v>
      </c>
      <c r="EK117" s="11">
        <f t="shared" si="444"/>
        <v>44</v>
      </c>
      <c r="EL117" s="11">
        <f t="shared" si="445"/>
        <v>8</v>
      </c>
      <c r="EN117" s="8">
        <f t="shared" si="446"/>
        <v>0</v>
      </c>
      <c r="EO117" s="8">
        <f t="shared" si="447"/>
        <v>0</v>
      </c>
      <c r="EP117" s="8">
        <f t="shared" si="448"/>
        <v>0</v>
      </c>
      <c r="EQ117" s="8">
        <f t="shared" si="449"/>
        <v>0</v>
      </c>
      <c r="ER117" s="8">
        <f t="shared" si="450"/>
        <v>0</v>
      </c>
      <c r="ES117" s="8">
        <f t="shared" si="451"/>
        <v>0</v>
      </c>
      <c r="ET117" s="8">
        <f t="shared" si="452"/>
        <v>0</v>
      </c>
      <c r="EU117" s="8">
        <f t="shared" si="453"/>
        <v>0</v>
      </c>
      <c r="EW117" s="8" t="str">
        <f t="shared" si="454"/>
        <v/>
      </c>
      <c r="EX117" s="8" t="str">
        <f t="shared" si="455"/>
        <v/>
      </c>
      <c r="EY117" s="8" t="str">
        <f t="shared" si="456"/>
        <v/>
      </c>
      <c r="EZ117" s="8" t="str">
        <f t="shared" si="457"/>
        <v/>
      </c>
      <c r="FA117" s="8" t="str">
        <f t="shared" si="458"/>
        <v/>
      </c>
      <c r="FB117" s="8" t="str">
        <f t="shared" si="459"/>
        <v/>
      </c>
      <c r="FC117" s="8" t="str">
        <f t="shared" si="460"/>
        <v/>
      </c>
      <c r="FD117" s="8" t="str">
        <f t="shared" si="461"/>
        <v/>
      </c>
      <c r="FF117" s="90" t="s">
        <v>100</v>
      </c>
      <c r="FG117" s="157">
        <v>28</v>
      </c>
      <c r="FH117" s="158">
        <v>32</v>
      </c>
      <c r="FI117" s="158">
        <v>41</v>
      </c>
      <c r="FJ117" s="158">
        <v>43</v>
      </c>
      <c r="FK117" s="158">
        <v>25</v>
      </c>
      <c r="FL117" s="158">
        <v>26</v>
      </c>
      <c r="FM117" s="158">
        <v>28</v>
      </c>
      <c r="FN117" s="158">
        <v>38</v>
      </c>
      <c r="FO117" s="158">
        <v>43</v>
      </c>
      <c r="FP117" s="158">
        <v>32</v>
      </c>
      <c r="FQ117" s="158">
        <v>39</v>
      </c>
      <c r="FR117" s="158">
        <v>17</v>
      </c>
      <c r="FS117" s="158">
        <v>33</v>
      </c>
      <c r="FT117" s="159"/>
    </row>
    <row r="118" spans="1:185" s="8" customFormat="1" x14ac:dyDescent="0.2">
      <c r="B118" s="75"/>
      <c r="C118" s="16"/>
      <c r="D118" s="14">
        <f>SUM(D104:D117)</f>
        <v>149</v>
      </c>
      <c r="E118" s="14">
        <f>SUM(E104:E117)</f>
        <v>66</v>
      </c>
      <c r="F118" s="14">
        <f>SUM(F104:F117)</f>
        <v>149</v>
      </c>
      <c r="G118" s="14">
        <f>SUM(G104:G117)</f>
        <v>768</v>
      </c>
      <c r="H118" s="14">
        <f>SUM(H104:H117)</f>
        <v>768</v>
      </c>
      <c r="I118" s="15"/>
      <c r="J118" s="14">
        <f>SUM(J104:J117)</f>
        <v>0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2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E118" s="11"/>
      <c r="EF118" s="11"/>
      <c r="EG118" s="11"/>
      <c r="EH118" s="11"/>
      <c r="EI118" s="11"/>
      <c r="EJ118" s="11"/>
      <c r="EK118" s="11"/>
      <c r="EL118" s="11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</row>
    <row r="119" spans="1:185" s="55" customFormat="1" x14ac:dyDescent="0.2">
      <c r="A119" s="169" t="s">
        <v>0</v>
      </c>
      <c r="B119" s="160">
        <v>42861</v>
      </c>
      <c r="C119" s="161"/>
      <c r="D119" s="161"/>
      <c r="E119" s="162" t="s">
        <v>407</v>
      </c>
      <c r="F119" s="163" t="s">
        <v>16</v>
      </c>
      <c r="G119" s="164" t="s">
        <v>104</v>
      </c>
      <c r="H119" s="161"/>
      <c r="I119" s="161"/>
      <c r="J119" s="161"/>
      <c r="K119" s="55">
        <v>96</v>
      </c>
      <c r="L119" s="168" t="s">
        <v>476</v>
      </c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165"/>
      <c r="DP119" s="166"/>
      <c r="DQ119" s="166"/>
      <c r="DR119" s="166"/>
      <c r="DS119" s="166"/>
      <c r="DT119" s="166"/>
      <c r="DU119" s="166"/>
      <c r="DV119" s="166"/>
      <c r="DW119" s="166"/>
      <c r="DX119" s="166"/>
      <c r="DY119" s="166"/>
      <c r="DZ119" s="166"/>
      <c r="EA119" s="166"/>
      <c r="EB119" s="166"/>
      <c r="EC119" s="166"/>
      <c r="EE119" s="166"/>
      <c r="EF119" s="166"/>
      <c r="EG119" s="166"/>
      <c r="EH119" s="166"/>
      <c r="EI119" s="166"/>
      <c r="EJ119" s="166"/>
      <c r="EK119" s="166"/>
      <c r="EL119" s="166"/>
      <c r="FF119" s="167"/>
      <c r="FG119" s="167"/>
      <c r="FH119" s="167"/>
      <c r="FI119" s="167"/>
      <c r="FJ119" s="167"/>
      <c r="FK119" s="167"/>
      <c r="FL119" s="167"/>
      <c r="FM119" s="167"/>
      <c r="FN119" s="167"/>
      <c r="FO119" s="167"/>
      <c r="FP119" s="167"/>
      <c r="FQ119" s="167"/>
      <c r="FR119" s="167"/>
      <c r="FS119" s="167"/>
      <c r="FT119" s="167"/>
    </row>
    <row r="120" spans="1:185" s="8" customFormat="1" ht="12.75" thickBot="1" x14ac:dyDescent="0.25">
      <c r="A120" s="17" t="s">
        <v>314</v>
      </c>
      <c r="B120" s="17"/>
      <c r="C120" s="42" t="s">
        <v>115</v>
      </c>
      <c r="D120" s="15"/>
      <c r="E120" s="15"/>
      <c r="F120" s="15"/>
      <c r="G120" s="15"/>
      <c r="H120" s="15"/>
      <c r="I120" s="15"/>
      <c r="J120" s="15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2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E120" s="11"/>
      <c r="EF120" s="11"/>
      <c r="EG120" s="11"/>
      <c r="EH120" s="11"/>
      <c r="EI120" s="11"/>
      <c r="EJ120" s="11"/>
      <c r="EK120" s="11"/>
      <c r="EL120" s="11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9"/>
    </row>
    <row r="121" spans="1:185" s="8" customFormat="1" ht="12.75" thickBot="1" x14ac:dyDescent="0.25">
      <c r="A121" s="17" t="s">
        <v>51</v>
      </c>
      <c r="B121" s="17" t="s">
        <v>50</v>
      </c>
      <c r="C121" s="15" t="s">
        <v>42</v>
      </c>
      <c r="D121" s="15" t="s">
        <v>41</v>
      </c>
      <c r="E121" s="15" t="s">
        <v>40</v>
      </c>
      <c r="F121" s="15" t="s">
        <v>39</v>
      </c>
      <c r="G121" s="15" t="s">
        <v>38</v>
      </c>
      <c r="H121" s="15" t="s">
        <v>37</v>
      </c>
      <c r="I121" s="15" t="s">
        <v>36</v>
      </c>
      <c r="J121" s="15" t="s">
        <v>43</v>
      </c>
      <c r="L121" s="66" t="s">
        <v>154</v>
      </c>
      <c r="M121" s="87" t="s">
        <v>95</v>
      </c>
      <c r="N121" s="41" t="s">
        <v>114</v>
      </c>
      <c r="O121" s="41" t="s">
        <v>68</v>
      </c>
      <c r="P121" s="41" t="s">
        <v>113</v>
      </c>
      <c r="Q121" s="41" t="s">
        <v>92</v>
      </c>
      <c r="R121" s="41" t="s">
        <v>483</v>
      </c>
      <c r="S121" s="41" t="s">
        <v>91</v>
      </c>
      <c r="T121" s="40" t="s">
        <v>205</v>
      </c>
      <c r="U121" s="13"/>
      <c r="V121" s="13"/>
      <c r="W121" s="13"/>
      <c r="X121" s="13"/>
      <c r="Y121" s="13"/>
      <c r="Z121" s="13"/>
      <c r="AA121" s="13"/>
      <c r="AB121" s="66" t="s">
        <v>154</v>
      </c>
      <c r="AC121" s="87" t="s">
        <v>95</v>
      </c>
      <c r="AD121" s="41" t="s">
        <v>114</v>
      </c>
      <c r="AE121" s="41" t="s">
        <v>68</v>
      </c>
      <c r="AF121" s="41" t="s">
        <v>113</v>
      </c>
      <c r="AG121" s="41" t="s">
        <v>92</v>
      </c>
      <c r="AH121" s="41" t="s">
        <v>483</v>
      </c>
      <c r="AI121" s="41" t="s">
        <v>91</v>
      </c>
      <c r="AJ121" s="40" t="s">
        <v>205</v>
      </c>
      <c r="AK121" s="13"/>
      <c r="AL121" s="13"/>
      <c r="AM121" s="13"/>
      <c r="AN121" s="13"/>
      <c r="AO121" s="13"/>
      <c r="AP121" s="13"/>
      <c r="AQ121" s="12"/>
      <c r="DP121" s="16" t="s">
        <v>42</v>
      </c>
      <c r="DQ121" s="16" t="s">
        <v>49</v>
      </c>
      <c r="DR121" s="16" t="s">
        <v>48</v>
      </c>
      <c r="DS121" s="16" t="s">
        <v>47</v>
      </c>
      <c r="DT121" s="16" t="s">
        <v>46</v>
      </c>
      <c r="DU121" s="16" t="s">
        <v>45</v>
      </c>
      <c r="DV121" s="16" t="s">
        <v>44</v>
      </c>
      <c r="DW121" s="16" t="s">
        <v>41</v>
      </c>
      <c r="DX121" s="16" t="s">
        <v>40</v>
      </c>
      <c r="DY121" s="16" t="s">
        <v>39</v>
      </c>
      <c r="DZ121" s="16" t="s">
        <v>38</v>
      </c>
      <c r="EA121" s="16" t="s">
        <v>37</v>
      </c>
      <c r="EB121" s="16" t="s">
        <v>36</v>
      </c>
      <c r="EC121" s="16" t="s">
        <v>43</v>
      </c>
      <c r="ED121" s="16"/>
      <c r="EE121" s="16" t="s">
        <v>42</v>
      </c>
      <c r="EF121" s="16" t="s">
        <v>41</v>
      </c>
      <c r="EG121" s="16" t="s">
        <v>40</v>
      </c>
      <c r="EH121" s="16" t="s">
        <v>39</v>
      </c>
      <c r="EI121" s="16" t="s">
        <v>38</v>
      </c>
      <c r="EJ121" s="16" t="s">
        <v>37</v>
      </c>
      <c r="EK121" s="16" t="s">
        <v>36</v>
      </c>
      <c r="EL121" s="16" t="s">
        <v>43</v>
      </c>
      <c r="EX121" s="16" t="s">
        <v>42</v>
      </c>
      <c r="EY121" s="16" t="s">
        <v>41</v>
      </c>
      <c r="EZ121" s="16" t="s">
        <v>40</v>
      </c>
      <c r="FA121" s="16" t="s">
        <v>39</v>
      </c>
      <c r="FB121" s="16" t="s">
        <v>38</v>
      </c>
      <c r="FC121" s="16" t="s">
        <v>37</v>
      </c>
      <c r="FD121" s="16" t="s">
        <v>36</v>
      </c>
      <c r="FF121" s="66" t="s">
        <v>154</v>
      </c>
      <c r="FG121" s="86" t="s">
        <v>95</v>
      </c>
      <c r="FH121" s="68" t="s">
        <v>114</v>
      </c>
      <c r="FI121" s="68" t="s">
        <v>68</v>
      </c>
      <c r="FJ121" s="68" t="s">
        <v>113</v>
      </c>
      <c r="FK121" s="68" t="s">
        <v>92</v>
      </c>
      <c r="FL121" s="68" t="s">
        <v>483</v>
      </c>
      <c r="FM121" s="68" t="s">
        <v>91</v>
      </c>
      <c r="FN121" s="67" t="s">
        <v>205</v>
      </c>
      <c r="FO121" s="10"/>
      <c r="FP121" s="10"/>
      <c r="FQ121" s="10"/>
      <c r="FR121" s="10"/>
      <c r="FS121" s="10"/>
      <c r="FT121" s="9"/>
    </row>
    <row r="122" spans="1:185" s="8" customFormat="1" x14ac:dyDescent="0.2">
      <c r="A122" s="8">
        <v>1</v>
      </c>
      <c r="B122" s="8" t="s">
        <v>70</v>
      </c>
      <c r="C122" s="16">
        <v>14</v>
      </c>
      <c r="D122" s="16">
        <v>11</v>
      </c>
      <c r="E122" s="16">
        <v>1</v>
      </c>
      <c r="F122" s="16">
        <v>2</v>
      </c>
      <c r="G122" s="16">
        <v>42</v>
      </c>
      <c r="H122" s="16">
        <v>22</v>
      </c>
      <c r="I122" s="15">
        <v>34</v>
      </c>
      <c r="J122" s="16">
        <f t="shared" ref="J122:J129" si="486">G122-H122</f>
        <v>20</v>
      </c>
      <c r="L122" s="79" t="s">
        <v>70</v>
      </c>
      <c r="M122" s="38"/>
      <c r="N122" s="37" t="s">
        <v>143</v>
      </c>
      <c r="O122" s="37" t="s">
        <v>22</v>
      </c>
      <c r="P122" s="37" t="s">
        <v>52</v>
      </c>
      <c r="Q122" s="37" t="s">
        <v>83</v>
      </c>
      <c r="R122" s="37" t="s">
        <v>98</v>
      </c>
      <c r="S122" s="37" t="s">
        <v>52</v>
      </c>
      <c r="T122" s="39" t="s">
        <v>151</v>
      </c>
      <c r="U122" s="13"/>
      <c r="V122" s="13"/>
      <c r="W122" s="13"/>
      <c r="X122" s="13"/>
      <c r="Y122" s="13"/>
      <c r="Z122" s="13"/>
      <c r="AA122" s="13"/>
      <c r="AB122" s="79" t="s">
        <v>70</v>
      </c>
      <c r="AC122" s="38"/>
      <c r="AD122" s="37" t="s">
        <v>290</v>
      </c>
      <c r="AE122" s="37" t="s">
        <v>223</v>
      </c>
      <c r="AF122" s="37" t="s">
        <v>288</v>
      </c>
      <c r="AG122" s="37" t="s">
        <v>271</v>
      </c>
      <c r="AH122" s="37" t="s">
        <v>224</v>
      </c>
      <c r="AI122" s="37" t="s">
        <v>348</v>
      </c>
      <c r="AJ122" s="39" t="s">
        <v>255</v>
      </c>
      <c r="AK122" s="13"/>
      <c r="AL122" s="13"/>
      <c r="AM122" s="13"/>
      <c r="AN122" s="13"/>
      <c r="AO122" s="13"/>
      <c r="AP122" s="13"/>
      <c r="AQ122" s="12"/>
      <c r="AR122" s="52"/>
      <c r="AS122" s="51">
        <f t="shared" ref="AS122:AY122" si="487">(IF(N122="","",(IF(MID(N122,2,1)="-",LEFT(N122,1),LEFT(N122,2)))+0))</f>
        <v>3</v>
      </c>
      <c r="AT122" s="51">
        <f t="shared" si="487"/>
        <v>7</v>
      </c>
      <c r="AU122" s="51">
        <f t="shared" si="487"/>
        <v>3</v>
      </c>
      <c r="AV122" s="51">
        <f t="shared" si="487"/>
        <v>2</v>
      </c>
      <c r="AW122" s="51">
        <f t="shared" si="487"/>
        <v>1</v>
      </c>
      <c r="AX122" s="51">
        <f t="shared" si="487"/>
        <v>3</v>
      </c>
      <c r="AY122" s="50">
        <f t="shared" si="487"/>
        <v>3</v>
      </c>
      <c r="BP122" s="9"/>
      <c r="BQ122" s="52"/>
      <c r="BR122" s="51">
        <f t="shared" ref="BR122:BX122" si="488">(IF(N122="","",IF(RIGHT(N122,2)="10",RIGHT(N122,2),RIGHT(N122,1))+0))</f>
        <v>1</v>
      </c>
      <c r="BS122" s="51">
        <f t="shared" si="488"/>
        <v>1</v>
      </c>
      <c r="BT122" s="51">
        <f t="shared" si="488"/>
        <v>2</v>
      </c>
      <c r="BU122" s="51">
        <f t="shared" si="488"/>
        <v>3</v>
      </c>
      <c r="BV122" s="51">
        <f t="shared" si="488"/>
        <v>0</v>
      </c>
      <c r="BW122" s="51">
        <f t="shared" si="488"/>
        <v>2</v>
      </c>
      <c r="BX122" s="50">
        <f t="shared" si="488"/>
        <v>5</v>
      </c>
      <c r="CO122" s="9"/>
      <c r="CP122" s="52"/>
      <c r="CQ122" s="51" t="str">
        <f t="shared" ref="CQ122:CW122" si="489">(IF(N122="","",IF(AS122&gt;BR122,"H",IF(AS122&lt;BR122,"A","D"))))</f>
        <v>H</v>
      </c>
      <c r="CR122" s="51" t="str">
        <f t="shared" si="489"/>
        <v>H</v>
      </c>
      <c r="CS122" s="51" t="str">
        <f t="shared" si="489"/>
        <v>H</v>
      </c>
      <c r="CT122" s="51" t="str">
        <f t="shared" si="489"/>
        <v>A</v>
      </c>
      <c r="CU122" s="51" t="str">
        <f t="shared" si="489"/>
        <v>H</v>
      </c>
      <c r="CV122" s="51" t="str">
        <f t="shared" si="489"/>
        <v>H</v>
      </c>
      <c r="CW122" s="50" t="str">
        <f t="shared" si="489"/>
        <v>A</v>
      </c>
      <c r="DN122" s="9"/>
      <c r="DO122" s="17" t="str">
        <f t="shared" ref="DO122:DO129" si="490">L122</f>
        <v>Burgess Hill Town</v>
      </c>
      <c r="DP122" s="21">
        <f t="shared" ref="DP122:DP129" si="491">SUM(DW122:DY122)</f>
        <v>14</v>
      </c>
      <c r="DQ122" s="11">
        <f t="shared" ref="DQ122:DQ129" si="492">COUNTIF($CP122:$DM122,"H")</f>
        <v>5</v>
      </c>
      <c r="DR122" s="11">
        <f t="shared" ref="DR122:DR129" si="493">COUNTIF($CP122:$DM122,"D")</f>
        <v>0</v>
      </c>
      <c r="DS122" s="11">
        <f t="shared" ref="DS122:DS129" si="494">COUNTIF($CP122:$DM122,"A")</f>
        <v>2</v>
      </c>
      <c r="DT122" s="11">
        <f>COUNTIF(CP$121:CP$129,"A")</f>
        <v>6</v>
      </c>
      <c r="DU122" s="11">
        <f>COUNTIF(CP$121:CP$129,"D")</f>
        <v>1</v>
      </c>
      <c r="DV122" s="11">
        <f>COUNTIF(CP$121:CP$129,"H")</f>
        <v>0</v>
      </c>
      <c r="DW122" s="21">
        <f t="shared" ref="DW122:DY129" si="495">DQ122+DT122</f>
        <v>11</v>
      </c>
      <c r="DX122" s="21">
        <f t="shared" si="495"/>
        <v>1</v>
      </c>
      <c r="DY122" s="21">
        <f t="shared" si="495"/>
        <v>2</v>
      </c>
      <c r="DZ122" s="20">
        <f>SUM($AR122:$BO122)+SUM(BQ$121:BQ$129)</f>
        <v>42</v>
      </c>
      <c r="EA122" s="20">
        <f>SUM($BQ122:$CN122)+SUM(AR$121:AR$129)</f>
        <v>22</v>
      </c>
      <c r="EB122" s="21">
        <f t="shared" ref="EB122:EB129" si="496">(DW122*3)+DX122</f>
        <v>34</v>
      </c>
      <c r="EC122" s="20">
        <f t="shared" ref="EC122:EC129" si="497">DZ122-EA122</f>
        <v>20</v>
      </c>
      <c r="ED122" s="9"/>
      <c r="EE122" s="11">
        <f t="shared" ref="EE122:EE129" si="498">VLOOKUP($DO122,$B$121:$J$129,2,0)</f>
        <v>14</v>
      </c>
      <c r="EF122" s="11">
        <f t="shared" ref="EF122:EF129" si="499">VLOOKUP($DO122,$B$121:$J$129,3,0)</f>
        <v>11</v>
      </c>
      <c r="EG122" s="11">
        <f t="shared" ref="EG122:EG129" si="500">VLOOKUP($DO122,$B$121:$J$129,4,0)</f>
        <v>1</v>
      </c>
      <c r="EH122" s="11">
        <f t="shared" ref="EH122:EH129" si="501">VLOOKUP($DO122,$B$121:$J$129,5,0)</f>
        <v>2</v>
      </c>
      <c r="EI122" s="11">
        <f t="shared" ref="EI122:EI129" si="502">VLOOKUP($DO122,$B$121:$J$129,6,0)</f>
        <v>42</v>
      </c>
      <c r="EJ122" s="11">
        <f t="shared" ref="EJ122:EJ129" si="503">VLOOKUP($DO122,$B$121:$J$129,7,0)</f>
        <v>22</v>
      </c>
      <c r="EK122" s="11">
        <f t="shared" ref="EK122:EK129" si="504">VLOOKUP($DO122,$B$121:$J$129,8,0)</f>
        <v>34</v>
      </c>
      <c r="EL122" s="11">
        <f t="shared" ref="EL122:EL129" si="505">VLOOKUP($DO122,$B$121:$J$129,9,0)</f>
        <v>20</v>
      </c>
      <c r="EN122" s="8">
        <f t="shared" ref="EN122:EN129" si="506">IF(DP122=EE122,0,1)</f>
        <v>0</v>
      </c>
      <c r="EO122" s="8">
        <f t="shared" ref="EO122:EU129" si="507">IF(DW122=EF122,0,1)</f>
        <v>0</v>
      </c>
      <c r="EP122" s="8">
        <f t="shared" si="507"/>
        <v>0</v>
      </c>
      <c r="EQ122" s="8">
        <f t="shared" si="507"/>
        <v>0</v>
      </c>
      <c r="ER122" s="8">
        <f t="shared" si="507"/>
        <v>0</v>
      </c>
      <c r="ES122" s="8">
        <f t="shared" si="507"/>
        <v>0</v>
      </c>
      <c r="ET122" s="8">
        <f t="shared" si="507"/>
        <v>0</v>
      </c>
      <c r="EU122" s="8">
        <f t="shared" si="507"/>
        <v>0</v>
      </c>
      <c r="EW122" s="8" t="str">
        <f t="shared" ref="EW122:EW129" si="508">IF(SUM($EN122:$EU122)=0,"",DO122)</f>
        <v/>
      </c>
      <c r="EX122" s="8" t="str">
        <f t="shared" ref="EX122:EX129" si="509">IF(SUM($EN122:$EU122)=0,"",EE122-DP122)</f>
        <v/>
      </c>
      <c r="EY122" s="8" t="str">
        <f t="shared" ref="EY122:FD129" si="510">IF(SUM($EN122:$EU122)=0,"",EF122-DW122)</f>
        <v/>
      </c>
      <c r="EZ122" s="8" t="str">
        <f t="shared" si="510"/>
        <v/>
      </c>
      <c r="FA122" s="8" t="str">
        <f t="shared" si="510"/>
        <v/>
      </c>
      <c r="FB122" s="8" t="str">
        <f t="shared" si="510"/>
        <v/>
      </c>
      <c r="FC122" s="8" t="str">
        <f t="shared" si="510"/>
        <v/>
      </c>
      <c r="FD122" s="8" t="str">
        <f t="shared" si="510"/>
        <v/>
      </c>
      <c r="FF122" s="79" t="s">
        <v>70</v>
      </c>
      <c r="FG122" s="65"/>
      <c r="FH122" s="64">
        <v>19</v>
      </c>
      <c r="FI122" s="64">
        <v>25</v>
      </c>
      <c r="FJ122" s="64">
        <v>23</v>
      </c>
      <c r="FK122" s="64">
        <v>32</v>
      </c>
      <c r="FL122" s="64">
        <v>51</v>
      </c>
      <c r="FM122" s="64">
        <v>24</v>
      </c>
      <c r="FN122" s="63">
        <v>28</v>
      </c>
      <c r="FO122" s="10"/>
      <c r="FP122" s="10"/>
      <c r="FQ122" s="10"/>
      <c r="FR122" s="10"/>
      <c r="FS122" s="10"/>
      <c r="FT122" s="9"/>
    </row>
    <row r="123" spans="1:185" s="8" customFormat="1" x14ac:dyDescent="0.2">
      <c r="A123" s="8">
        <v>2</v>
      </c>
      <c r="B123" s="8" t="s">
        <v>196</v>
      </c>
      <c r="C123" s="16">
        <v>14</v>
      </c>
      <c r="D123" s="16">
        <v>11</v>
      </c>
      <c r="E123" s="16">
        <v>0</v>
      </c>
      <c r="F123" s="16">
        <v>3</v>
      </c>
      <c r="G123" s="16">
        <v>49</v>
      </c>
      <c r="H123" s="16">
        <v>12</v>
      </c>
      <c r="I123" s="15">
        <v>33</v>
      </c>
      <c r="J123" s="16">
        <f t="shared" si="486"/>
        <v>37</v>
      </c>
      <c r="L123" s="79" t="s">
        <v>108</v>
      </c>
      <c r="M123" s="33" t="s">
        <v>55</v>
      </c>
      <c r="N123" s="28"/>
      <c r="O123" s="29" t="s">
        <v>98</v>
      </c>
      <c r="P123" s="29" t="s">
        <v>152</v>
      </c>
      <c r="Q123" s="29" t="s">
        <v>52</v>
      </c>
      <c r="R123" s="29" t="s">
        <v>21</v>
      </c>
      <c r="S123" s="29" t="s">
        <v>143</v>
      </c>
      <c r="T123" s="32" t="s">
        <v>120</v>
      </c>
      <c r="U123" s="13"/>
      <c r="V123" s="13"/>
      <c r="W123" s="13"/>
      <c r="X123" s="13"/>
      <c r="Y123" s="13"/>
      <c r="Z123" s="13"/>
      <c r="AA123" s="13"/>
      <c r="AB123" s="79" t="s">
        <v>108</v>
      </c>
      <c r="AC123" s="33" t="s">
        <v>297</v>
      </c>
      <c r="AD123" s="28"/>
      <c r="AE123" s="29" t="s">
        <v>157</v>
      </c>
      <c r="AF123" s="29" t="s">
        <v>110</v>
      </c>
      <c r="AG123" s="29" t="s">
        <v>141</v>
      </c>
      <c r="AH123" s="29" t="s">
        <v>304</v>
      </c>
      <c r="AI123" s="29" t="s">
        <v>262</v>
      </c>
      <c r="AJ123" s="32" t="s">
        <v>142</v>
      </c>
      <c r="AK123" s="13"/>
      <c r="AL123" s="13"/>
      <c r="AM123" s="13"/>
      <c r="AN123" s="13"/>
      <c r="AO123" s="13"/>
      <c r="AP123" s="13"/>
      <c r="AQ123" s="12"/>
      <c r="AR123" s="49">
        <f t="shared" ref="AR123:AR129" si="511">(IF(M123="","",(IF(MID(M123,2,1)="-",LEFT(M123,1),LEFT(M123,2)))+0))</f>
        <v>1</v>
      </c>
      <c r="AS123" s="47"/>
      <c r="AT123" s="48">
        <f t="shared" ref="AT123:AY123" si="512">(IF(O123="","",(IF(MID(O123,2,1)="-",LEFT(O123,1),LEFT(O123,2)))+0))</f>
        <v>1</v>
      </c>
      <c r="AU123" s="48">
        <f t="shared" si="512"/>
        <v>4</v>
      </c>
      <c r="AV123" s="48">
        <f t="shared" si="512"/>
        <v>3</v>
      </c>
      <c r="AW123" s="48">
        <f t="shared" si="512"/>
        <v>2</v>
      </c>
      <c r="AX123" s="48">
        <f t="shared" si="512"/>
        <v>3</v>
      </c>
      <c r="AY123" s="46">
        <f t="shared" si="512"/>
        <v>0</v>
      </c>
      <c r="BP123" s="9"/>
      <c r="BQ123" s="49">
        <f t="shared" ref="BQ123:BQ129" si="513">(IF(M123="","",IF(RIGHT(M123,2)="10",RIGHT(M123,2),RIGHT(M123,1))+0))</f>
        <v>1</v>
      </c>
      <c r="BR123" s="47"/>
      <c r="BS123" s="48">
        <f t="shared" ref="BS123:BX123" si="514">(IF(O123="","",IF(RIGHT(O123,2)="10",RIGHT(O123,2),RIGHT(O123,1))+0))</f>
        <v>0</v>
      </c>
      <c r="BT123" s="48">
        <f t="shared" si="514"/>
        <v>0</v>
      </c>
      <c r="BU123" s="48">
        <f t="shared" si="514"/>
        <v>2</v>
      </c>
      <c r="BV123" s="48">
        <f t="shared" si="514"/>
        <v>2</v>
      </c>
      <c r="BW123" s="48">
        <f t="shared" si="514"/>
        <v>1</v>
      </c>
      <c r="BX123" s="46">
        <f t="shared" si="514"/>
        <v>1</v>
      </c>
      <c r="CO123" s="9"/>
      <c r="CP123" s="49" t="str">
        <f t="shared" ref="CP123:CP129" si="515">(IF(M123="","",IF(AR123&gt;BQ123,"H",IF(AR123&lt;BQ123,"A","D"))))</f>
        <v>D</v>
      </c>
      <c r="CQ123" s="47"/>
      <c r="CR123" s="48" t="str">
        <f t="shared" ref="CR123:CW123" si="516">(IF(O123="","",IF(AT123&gt;BS123,"H",IF(AT123&lt;BS123,"A","D"))))</f>
        <v>H</v>
      </c>
      <c r="CS123" s="48" t="str">
        <f t="shared" si="516"/>
        <v>H</v>
      </c>
      <c r="CT123" s="48" t="str">
        <f t="shared" si="516"/>
        <v>H</v>
      </c>
      <c r="CU123" s="48" t="str">
        <f t="shared" si="516"/>
        <v>D</v>
      </c>
      <c r="CV123" s="48" t="str">
        <f t="shared" si="516"/>
        <v>H</v>
      </c>
      <c r="CW123" s="46" t="str">
        <f t="shared" si="516"/>
        <v>A</v>
      </c>
      <c r="DN123" s="9"/>
      <c r="DO123" s="17" t="str">
        <f t="shared" si="490"/>
        <v>Carshalton Athletic</v>
      </c>
      <c r="DP123" s="21">
        <f t="shared" si="491"/>
        <v>14</v>
      </c>
      <c r="DQ123" s="11">
        <f t="shared" si="492"/>
        <v>4</v>
      </c>
      <c r="DR123" s="11">
        <f t="shared" si="493"/>
        <v>2</v>
      </c>
      <c r="DS123" s="11">
        <f t="shared" si="494"/>
        <v>1</v>
      </c>
      <c r="DT123" s="11">
        <f>COUNTIF(CQ$121:CQ$129,"A")</f>
        <v>4</v>
      </c>
      <c r="DU123" s="11">
        <f>COUNTIF(CQ$121:CQ$129,"D")</f>
        <v>1</v>
      </c>
      <c r="DV123" s="11">
        <f>COUNTIF(CQ$121:CQ$129,"H")</f>
        <v>2</v>
      </c>
      <c r="DW123" s="21">
        <f t="shared" si="495"/>
        <v>8</v>
      </c>
      <c r="DX123" s="21">
        <f t="shared" si="495"/>
        <v>3</v>
      </c>
      <c r="DY123" s="21">
        <f t="shared" si="495"/>
        <v>3</v>
      </c>
      <c r="DZ123" s="20">
        <f>SUM($AR123:$BO123)+SUM(BR$121:BR$129)</f>
        <v>26</v>
      </c>
      <c r="EA123" s="20">
        <f>SUM($BQ123:$CN123)+SUM(AS$121:AS$129)</f>
        <v>16</v>
      </c>
      <c r="EB123" s="21">
        <f t="shared" si="496"/>
        <v>27</v>
      </c>
      <c r="EC123" s="20">
        <f t="shared" si="497"/>
        <v>10</v>
      </c>
      <c r="ED123" s="9"/>
      <c r="EE123" s="11">
        <f t="shared" si="498"/>
        <v>14</v>
      </c>
      <c r="EF123" s="11">
        <f t="shared" si="499"/>
        <v>8</v>
      </c>
      <c r="EG123" s="11">
        <f t="shared" si="500"/>
        <v>3</v>
      </c>
      <c r="EH123" s="11">
        <f t="shared" si="501"/>
        <v>3</v>
      </c>
      <c r="EI123" s="11">
        <f t="shared" si="502"/>
        <v>26</v>
      </c>
      <c r="EJ123" s="11">
        <f t="shared" si="503"/>
        <v>16</v>
      </c>
      <c r="EK123" s="11">
        <f t="shared" si="504"/>
        <v>27</v>
      </c>
      <c r="EL123" s="11">
        <f t="shared" si="505"/>
        <v>10</v>
      </c>
      <c r="EN123" s="8">
        <f t="shared" si="506"/>
        <v>0</v>
      </c>
      <c r="EO123" s="8">
        <f t="shared" si="507"/>
        <v>0</v>
      </c>
      <c r="EP123" s="8">
        <f t="shared" si="507"/>
        <v>0</v>
      </c>
      <c r="EQ123" s="8">
        <f t="shared" si="507"/>
        <v>0</v>
      </c>
      <c r="ER123" s="8">
        <f t="shared" si="507"/>
        <v>0</v>
      </c>
      <c r="ES123" s="8">
        <f t="shared" si="507"/>
        <v>0</v>
      </c>
      <c r="ET123" s="8">
        <f t="shared" si="507"/>
        <v>0</v>
      </c>
      <c r="EU123" s="8">
        <f t="shared" si="507"/>
        <v>0</v>
      </c>
      <c r="EW123" s="8" t="str">
        <f t="shared" si="508"/>
        <v/>
      </c>
      <c r="EX123" s="8" t="str">
        <f t="shared" si="509"/>
        <v/>
      </c>
      <c r="EY123" s="8" t="str">
        <f t="shared" si="510"/>
        <v/>
      </c>
      <c r="EZ123" s="8" t="str">
        <f t="shared" si="510"/>
        <v/>
      </c>
      <c r="FA123" s="8" t="str">
        <f t="shared" si="510"/>
        <v/>
      </c>
      <c r="FB123" s="8" t="str">
        <f t="shared" si="510"/>
        <v/>
      </c>
      <c r="FC123" s="8" t="str">
        <f t="shared" si="510"/>
        <v/>
      </c>
      <c r="FD123" s="8" t="str">
        <f t="shared" si="510"/>
        <v/>
      </c>
      <c r="FF123" s="79" t="s">
        <v>108</v>
      </c>
      <c r="FG123" s="61">
        <v>25</v>
      </c>
      <c r="FH123" s="59"/>
      <c r="FI123" s="60">
        <v>20</v>
      </c>
      <c r="FJ123" s="60">
        <v>20</v>
      </c>
      <c r="FK123" s="60">
        <v>30</v>
      </c>
      <c r="FL123" s="60">
        <v>25</v>
      </c>
      <c r="FM123" s="60">
        <v>25</v>
      </c>
      <c r="FN123" s="58">
        <v>25</v>
      </c>
      <c r="FO123" s="10"/>
      <c r="FP123" s="10"/>
      <c r="FQ123" s="10"/>
      <c r="FR123" s="10"/>
      <c r="FS123" s="10"/>
      <c r="FT123" s="9"/>
    </row>
    <row r="124" spans="1:185" s="8" customFormat="1" x14ac:dyDescent="0.2">
      <c r="A124" s="8">
        <v>3</v>
      </c>
      <c r="B124" s="8" t="s">
        <v>108</v>
      </c>
      <c r="C124" s="16">
        <v>14</v>
      </c>
      <c r="D124" s="16">
        <v>8</v>
      </c>
      <c r="E124" s="16">
        <v>3</v>
      </c>
      <c r="F124" s="16">
        <v>3</v>
      </c>
      <c r="G124" s="16">
        <v>26</v>
      </c>
      <c r="H124" s="16">
        <v>16</v>
      </c>
      <c r="I124" s="15">
        <v>27</v>
      </c>
      <c r="J124" s="16">
        <f t="shared" si="486"/>
        <v>10</v>
      </c>
      <c r="L124" s="79" t="s">
        <v>56</v>
      </c>
      <c r="M124" s="33" t="s">
        <v>265</v>
      </c>
      <c r="N124" s="29" t="s">
        <v>79</v>
      </c>
      <c r="O124" s="28"/>
      <c r="P124" s="29" t="s">
        <v>83</v>
      </c>
      <c r="Q124" s="29" t="s">
        <v>64</v>
      </c>
      <c r="R124" s="29" t="s">
        <v>21</v>
      </c>
      <c r="S124" s="29" t="s">
        <v>145</v>
      </c>
      <c r="T124" s="32" t="s">
        <v>135</v>
      </c>
      <c r="U124" s="13"/>
      <c r="V124" s="13"/>
      <c r="W124" s="13"/>
      <c r="X124" s="13"/>
      <c r="Y124" s="13"/>
      <c r="Z124" s="13"/>
      <c r="AA124" s="13"/>
      <c r="AB124" s="79" t="s">
        <v>56</v>
      </c>
      <c r="AC124" s="33" t="s">
        <v>287</v>
      </c>
      <c r="AD124" s="29" t="s">
        <v>348</v>
      </c>
      <c r="AE124" s="28"/>
      <c r="AF124" s="29" t="s">
        <v>31</v>
      </c>
      <c r="AG124" s="29" t="s">
        <v>288</v>
      </c>
      <c r="AH124" s="29" t="s">
        <v>254</v>
      </c>
      <c r="AI124" s="29" t="s">
        <v>271</v>
      </c>
      <c r="AJ124" s="32" t="s">
        <v>11</v>
      </c>
      <c r="AK124" s="13"/>
      <c r="AL124" s="13"/>
      <c r="AM124" s="13"/>
      <c r="AN124" s="13"/>
      <c r="AO124" s="13"/>
      <c r="AP124" s="13"/>
      <c r="AQ124" s="12"/>
      <c r="AR124" s="49">
        <f t="shared" si="511"/>
        <v>2</v>
      </c>
      <c r="AS124" s="48">
        <f t="shared" ref="AS124:AS129" si="517">(IF(N124="","",(IF(MID(N124,2,1)="-",LEFT(N124,1),LEFT(N124,2)))+0))</f>
        <v>0</v>
      </c>
      <c r="AT124" s="47"/>
      <c r="AU124" s="48">
        <f>(IF(P124="","",(IF(MID(P124,2,1)="-",LEFT(P124,1),LEFT(P124,2)))+0))</f>
        <v>2</v>
      </c>
      <c r="AV124" s="48">
        <f>(IF(Q124="","",(IF(MID(Q124,2,1)="-",LEFT(Q124,1),LEFT(Q124,2)))+0))</f>
        <v>4</v>
      </c>
      <c r="AW124" s="48">
        <f>(IF(R124="","",(IF(MID(R124,2,1)="-",LEFT(R124,1),LEFT(R124,2)))+0))</f>
        <v>2</v>
      </c>
      <c r="AX124" s="48">
        <f>(IF(S124="","",(IF(MID(S124,2,1)="-",LEFT(S124,1),LEFT(S124,2)))+0))</f>
        <v>4</v>
      </c>
      <c r="AY124" s="46">
        <f>(IF(T124="","",(IF(MID(T124,2,1)="-",LEFT(T124,1),LEFT(T124,2)))+0))</f>
        <v>1</v>
      </c>
      <c r="BP124" s="9"/>
      <c r="BQ124" s="49">
        <f t="shared" si="513"/>
        <v>7</v>
      </c>
      <c r="BR124" s="48">
        <f t="shared" ref="BR124:BR129" si="518">(IF(N124="","",IF(RIGHT(N124,2)="10",RIGHT(N124,2),RIGHT(N124,1))+0))</f>
        <v>2</v>
      </c>
      <c r="BS124" s="47"/>
      <c r="BT124" s="48">
        <f>(IF(P124="","",IF(RIGHT(P124,2)="10",RIGHT(P124,2),RIGHT(P124,1))+0))</f>
        <v>3</v>
      </c>
      <c r="BU124" s="48">
        <f>(IF(Q124="","",IF(RIGHT(Q124,2)="10",RIGHT(Q124,2),RIGHT(Q124,1))+0))</f>
        <v>3</v>
      </c>
      <c r="BV124" s="48">
        <f>(IF(R124="","",IF(RIGHT(R124,2)="10",RIGHT(R124,2),RIGHT(R124,1))+0))</f>
        <v>2</v>
      </c>
      <c r="BW124" s="48">
        <f>(IF(S124="","",IF(RIGHT(S124,2)="10",RIGHT(S124,2),RIGHT(S124,1))+0))</f>
        <v>2</v>
      </c>
      <c r="BX124" s="46">
        <f>(IF(T124="","",IF(RIGHT(T124,2)="10",RIGHT(T124,2),RIGHT(T124,1))+0))</f>
        <v>3</v>
      </c>
      <c r="CO124" s="9"/>
      <c r="CP124" s="49" t="str">
        <f t="shared" si="515"/>
        <v>A</v>
      </c>
      <c r="CQ124" s="48" t="str">
        <f t="shared" ref="CQ124:CQ129" si="519">(IF(N124="","",IF(AS124&gt;BR124,"H",IF(AS124&lt;BR124,"A","D"))))</f>
        <v>A</v>
      </c>
      <c r="CR124" s="47"/>
      <c r="CS124" s="48" t="str">
        <f>(IF(P124="","",IF(AU124&gt;BT124,"H",IF(AU124&lt;BT124,"A","D"))))</f>
        <v>A</v>
      </c>
      <c r="CT124" s="48" t="str">
        <f>(IF(Q124="","",IF(AV124&gt;BU124,"H",IF(AV124&lt;BU124,"A","D"))))</f>
        <v>H</v>
      </c>
      <c r="CU124" s="48" t="str">
        <f>(IF(R124="","",IF(AW124&gt;BV124,"H",IF(AW124&lt;BV124,"A","D"))))</f>
        <v>D</v>
      </c>
      <c r="CV124" s="48" t="str">
        <f>(IF(S124="","",IF(AX124&gt;BW124,"H",IF(AX124&lt;BW124,"A","D"))))</f>
        <v>H</v>
      </c>
      <c r="CW124" s="46" t="str">
        <f>(IF(T124="","",IF(AY124&gt;BX124,"H",IF(AY124&lt;BX124,"A","D"))))</f>
        <v>A</v>
      </c>
      <c r="DN124" s="9"/>
      <c r="DO124" s="17" t="str">
        <f t="shared" si="490"/>
        <v>East Grinstead Town</v>
      </c>
      <c r="DP124" s="21">
        <f t="shared" si="491"/>
        <v>14</v>
      </c>
      <c r="DQ124" s="11">
        <f t="shared" si="492"/>
        <v>2</v>
      </c>
      <c r="DR124" s="11">
        <f t="shared" si="493"/>
        <v>1</v>
      </c>
      <c r="DS124" s="11">
        <f t="shared" si="494"/>
        <v>4</v>
      </c>
      <c r="DT124" s="11">
        <f>COUNTIF(CR$121:CR$129,"A")</f>
        <v>2</v>
      </c>
      <c r="DU124" s="11">
        <f>COUNTIF(CR$121:CR$129,"D")</f>
        <v>1</v>
      </c>
      <c r="DV124" s="11">
        <f>COUNTIF(CR$121:CR$129,"H")</f>
        <v>4</v>
      </c>
      <c r="DW124" s="21">
        <f t="shared" si="495"/>
        <v>4</v>
      </c>
      <c r="DX124" s="21">
        <f t="shared" si="495"/>
        <v>2</v>
      </c>
      <c r="DY124" s="21">
        <f t="shared" si="495"/>
        <v>8</v>
      </c>
      <c r="DZ124" s="20">
        <f>SUM($AR124:$BO124)+SUM(BS$121:BS$129)</f>
        <v>26</v>
      </c>
      <c r="EA124" s="20">
        <f>SUM($BQ124:$CN124)+SUM(AT$121:AT$129)</f>
        <v>43</v>
      </c>
      <c r="EB124" s="21">
        <f t="shared" si="496"/>
        <v>14</v>
      </c>
      <c r="EC124" s="20">
        <f t="shared" si="497"/>
        <v>-17</v>
      </c>
      <c r="ED124" s="9"/>
      <c r="EE124" s="11">
        <f t="shared" si="498"/>
        <v>14</v>
      </c>
      <c r="EF124" s="11">
        <f t="shared" si="499"/>
        <v>4</v>
      </c>
      <c r="EG124" s="11">
        <f t="shared" si="500"/>
        <v>2</v>
      </c>
      <c r="EH124" s="11">
        <f t="shared" si="501"/>
        <v>8</v>
      </c>
      <c r="EI124" s="11">
        <f t="shared" si="502"/>
        <v>26</v>
      </c>
      <c r="EJ124" s="11">
        <f t="shared" si="503"/>
        <v>43</v>
      </c>
      <c r="EK124" s="11">
        <f t="shared" si="504"/>
        <v>14</v>
      </c>
      <c r="EL124" s="11">
        <f t="shared" si="505"/>
        <v>-17</v>
      </c>
      <c r="EN124" s="8">
        <f t="shared" si="506"/>
        <v>0</v>
      </c>
      <c r="EO124" s="8">
        <f t="shared" si="507"/>
        <v>0</v>
      </c>
      <c r="EP124" s="8">
        <f t="shared" si="507"/>
        <v>0</v>
      </c>
      <c r="EQ124" s="8">
        <f t="shared" si="507"/>
        <v>0</v>
      </c>
      <c r="ER124" s="8">
        <f t="shared" si="507"/>
        <v>0</v>
      </c>
      <c r="ES124" s="8">
        <f t="shared" si="507"/>
        <v>0</v>
      </c>
      <c r="ET124" s="8">
        <f t="shared" si="507"/>
        <v>0</v>
      </c>
      <c r="EU124" s="8">
        <f t="shared" si="507"/>
        <v>0</v>
      </c>
      <c r="EW124" s="8" t="str">
        <f t="shared" si="508"/>
        <v/>
      </c>
      <c r="EX124" s="8" t="str">
        <f t="shared" si="509"/>
        <v/>
      </c>
      <c r="EY124" s="8" t="str">
        <f t="shared" si="510"/>
        <v/>
      </c>
      <c r="EZ124" s="8" t="str">
        <f t="shared" si="510"/>
        <v/>
      </c>
      <c r="FA124" s="8" t="str">
        <f t="shared" si="510"/>
        <v/>
      </c>
      <c r="FB124" s="8" t="str">
        <f t="shared" si="510"/>
        <v/>
      </c>
      <c r="FC124" s="8" t="str">
        <f t="shared" si="510"/>
        <v/>
      </c>
      <c r="FD124" s="8" t="str">
        <f t="shared" si="510"/>
        <v/>
      </c>
      <c r="FF124" s="79" t="s">
        <v>56</v>
      </c>
      <c r="FG124" s="61">
        <v>17</v>
      </c>
      <c r="FH124" s="60">
        <v>11</v>
      </c>
      <c r="FI124" s="59"/>
      <c r="FJ124" s="60">
        <v>23</v>
      </c>
      <c r="FK124" s="60">
        <v>27</v>
      </c>
      <c r="FL124" s="60">
        <v>25</v>
      </c>
      <c r="FM124" s="60">
        <v>8</v>
      </c>
      <c r="FN124" s="58">
        <v>19</v>
      </c>
      <c r="FO124" s="10"/>
      <c r="FP124" s="10"/>
      <c r="FQ124" s="10"/>
      <c r="FR124" s="10"/>
      <c r="FS124" s="10"/>
      <c r="FT124" s="9"/>
    </row>
    <row r="125" spans="1:185" s="8" customFormat="1" x14ac:dyDescent="0.2">
      <c r="A125" s="8">
        <v>4</v>
      </c>
      <c r="B125" s="8" t="s">
        <v>80</v>
      </c>
      <c r="C125" s="16">
        <v>14</v>
      </c>
      <c r="D125" s="16">
        <v>8</v>
      </c>
      <c r="E125" s="16">
        <v>0</v>
      </c>
      <c r="F125" s="16">
        <v>6</v>
      </c>
      <c r="G125" s="16">
        <v>39</v>
      </c>
      <c r="H125" s="16">
        <v>30</v>
      </c>
      <c r="I125" s="15">
        <v>24</v>
      </c>
      <c r="J125" s="16">
        <f t="shared" si="486"/>
        <v>9</v>
      </c>
      <c r="L125" s="79" t="s">
        <v>104</v>
      </c>
      <c r="M125" s="33" t="s">
        <v>109</v>
      </c>
      <c r="N125" s="29" t="s">
        <v>79</v>
      </c>
      <c r="O125" s="29" t="s">
        <v>55</v>
      </c>
      <c r="P125" s="28"/>
      <c r="Q125" s="29" t="s">
        <v>165</v>
      </c>
      <c r="R125" s="29" t="s">
        <v>135</v>
      </c>
      <c r="S125" s="29" t="s">
        <v>302</v>
      </c>
      <c r="T125" s="32" t="s">
        <v>151</v>
      </c>
      <c r="U125" s="13"/>
      <c r="V125" s="13"/>
      <c r="W125" s="13"/>
      <c r="X125" s="13"/>
      <c r="Y125" s="13"/>
      <c r="Z125" s="13"/>
      <c r="AA125" s="13"/>
      <c r="AB125" s="79" t="s">
        <v>104</v>
      </c>
      <c r="AC125" s="33" t="s">
        <v>304</v>
      </c>
      <c r="AD125" s="29" t="s">
        <v>275</v>
      </c>
      <c r="AE125" s="29" t="s">
        <v>370</v>
      </c>
      <c r="AF125" s="28"/>
      <c r="AG125" s="29" t="s">
        <v>263</v>
      </c>
      <c r="AH125" s="29" t="s">
        <v>155</v>
      </c>
      <c r="AI125" s="29" t="s">
        <v>297</v>
      </c>
      <c r="AJ125" s="32" t="s">
        <v>158</v>
      </c>
      <c r="AK125" s="13"/>
      <c r="AL125" s="13"/>
      <c r="AM125" s="13"/>
      <c r="AN125" s="13"/>
      <c r="AO125" s="13"/>
      <c r="AP125" s="13"/>
      <c r="AQ125" s="12"/>
      <c r="AR125" s="49">
        <f t="shared" si="511"/>
        <v>2</v>
      </c>
      <c r="AS125" s="48">
        <f t="shared" si="517"/>
        <v>0</v>
      </c>
      <c r="AT125" s="48">
        <f>(IF(O125="","",(IF(MID(O125,2,1)="-",LEFT(O125,1),LEFT(O125,2)))+0))</f>
        <v>1</v>
      </c>
      <c r="AU125" s="47"/>
      <c r="AV125" s="48">
        <f>(IF(Q125="","",(IF(MID(Q125,2,1)="-",LEFT(Q125,1),LEFT(Q125,2)))+0))</f>
        <v>3</v>
      </c>
      <c r="AW125" s="48">
        <f>(IF(R125="","",(IF(MID(R125,2,1)="-",LEFT(R125,1),LEFT(R125,2)))+0))</f>
        <v>1</v>
      </c>
      <c r="AX125" s="48">
        <f>(IF(S125="","",(IF(MID(S125,2,1)="-",LEFT(S125,1),LEFT(S125,2)))+0))</f>
        <v>6</v>
      </c>
      <c r="AY125" s="46">
        <f>(IF(T125="","",(IF(MID(T125,2,1)="-",LEFT(T125,1),LEFT(T125,2)))+0))</f>
        <v>3</v>
      </c>
      <c r="BP125" s="9"/>
      <c r="BQ125" s="49">
        <f t="shared" si="513"/>
        <v>4</v>
      </c>
      <c r="BR125" s="48">
        <f t="shared" si="518"/>
        <v>2</v>
      </c>
      <c r="BS125" s="48">
        <f>(IF(O125="","",IF(RIGHT(O125,2)="10",RIGHT(O125,2),RIGHT(O125,1))+0))</f>
        <v>1</v>
      </c>
      <c r="BT125" s="47"/>
      <c r="BU125" s="48">
        <f>(IF(Q125="","",IF(RIGHT(Q125,2)="10",RIGHT(Q125,2),RIGHT(Q125,1))+0))</f>
        <v>4</v>
      </c>
      <c r="BV125" s="48">
        <f>(IF(R125="","",IF(RIGHT(R125,2)="10",RIGHT(R125,2),RIGHT(R125,1))+0))</f>
        <v>3</v>
      </c>
      <c r="BW125" s="48">
        <f>(IF(S125="","",IF(RIGHT(S125,2)="10",RIGHT(S125,2),RIGHT(S125,1))+0))</f>
        <v>3</v>
      </c>
      <c r="BX125" s="46">
        <f>(IF(T125="","",IF(RIGHT(T125,2)="10",RIGHT(T125,2),RIGHT(T125,1))+0))</f>
        <v>5</v>
      </c>
      <c r="CO125" s="9"/>
      <c r="CP125" s="49" t="str">
        <f t="shared" si="515"/>
        <v>A</v>
      </c>
      <c r="CQ125" s="48" t="str">
        <f t="shared" si="519"/>
        <v>A</v>
      </c>
      <c r="CR125" s="48" t="str">
        <f>(IF(O125="","",IF(AT125&gt;BS125,"H",IF(AT125&lt;BS125,"A","D"))))</f>
        <v>D</v>
      </c>
      <c r="CS125" s="47"/>
      <c r="CT125" s="48" t="str">
        <f>(IF(Q125="","",IF(AV125&gt;BU125,"H",IF(AV125&lt;BU125,"A","D"))))</f>
        <v>A</v>
      </c>
      <c r="CU125" s="48" t="str">
        <f>(IF(R125="","",IF(AW125&gt;BV125,"H",IF(AW125&lt;BV125,"A","D"))))</f>
        <v>A</v>
      </c>
      <c r="CV125" s="48" t="str">
        <f>(IF(S125="","",IF(AX125&gt;BW125,"H",IF(AX125&lt;BW125,"A","D"))))</f>
        <v>H</v>
      </c>
      <c r="CW125" s="46" t="str">
        <f>(IF(T125="","",IF(AY125&gt;BX125,"H",IF(AY125&lt;BX125,"A","D"))))</f>
        <v>A</v>
      </c>
      <c r="DN125" s="9"/>
      <c r="DO125" s="17" t="str">
        <f t="shared" si="490"/>
        <v>Leatherhead</v>
      </c>
      <c r="DP125" s="21">
        <f t="shared" si="491"/>
        <v>14</v>
      </c>
      <c r="DQ125" s="11">
        <f t="shared" si="492"/>
        <v>1</v>
      </c>
      <c r="DR125" s="11">
        <f t="shared" si="493"/>
        <v>1</v>
      </c>
      <c r="DS125" s="11">
        <f t="shared" si="494"/>
        <v>5</v>
      </c>
      <c r="DT125" s="11">
        <f>COUNTIF(CS$121:CS$129,"A")</f>
        <v>1</v>
      </c>
      <c r="DU125" s="11">
        <f>COUNTIF(CS$121:CS$129,"D")</f>
        <v>0</v>
      </c>
      <c r="DV125" s="11">
        <f>COUNTIF(CS$121:CS$129,"H")</f>
        <v>6</v>
      </c>
      <c r="DW125" s="21">
        <f t="shared" si="495"/>
        <v>2</v>
      </c>
      <c r="DX125" s="21">
        <f t="shared" si="495"/>
        <v>1</v>
      </c>
      <c r="DY125" s="21">
        <f t="shared" si="495"/>
        <v>11</v>
      </c>
      <c r="DZ125" s="20">
        <f>SUM($AR125:$BO125)+SUM(BT$121:BT$129)</f>
        <v>26</v>
      </c>
      <c r="EA125" s="20">
        <f>SUM($BQ125:$CN125)+SUM(AU$121:AU$129)</f>
        <v>56</v>
      </c>
      <c r="EB125" s="21">
        <f t="shared" si="496"/>
        <v>7</v>
      </c>
      <c r="EC125" s="20">
        <f t="shared" si="497"/>
        <v>-30</v>
      </c>
      <c r="ED125" s="9"/>
      <c r="EE125" s="11">
        <f t="shared" si="498"/>
        <v>14</v>
      </c>
      <c r="EF125" s="11">
        <f t="shared" si="499"/>
        <v>2</v>
      </c>
      <c r="EG125" s="11">
        <f t="shared" si="500"/>
        <v>1</v>
      </c>
      <c r="EH125" s="11">
        <f t="shared" si="501"/>
        <v>11</v>
      </c>
      <c r="EI125" s="11">
        <f t="shared" si="502"/>
        <v>26</v>
      </c>
      <c r="EJ125" s="11">
        <f t="shared" si="503"/>
        <v>56</v>
      </c>
      <c r="EK125" s="11">
        <f t="shared" si="504"/>
        <v>7</v>
      </c>
      <c r="EL125" s="11">
        <f t="shared" si="505"/>
        <v>-30</v>
      </c>
      <c r="EN125" s="8">
        <f t="shared" si="506"/>
        <v>0</v>
      </c>
      <c r="EO125" s="8">
        <f t="shared" si="507"/>
        <v>0</v>
      </c>
      <c r="EP125" s="8">
        <f t="shared" si="507"/>
        <v>0</v>
      </c>
      <c r="EQ125" s="8">
        <f t="shared" si="507"/>
        <v>0</v>
      </c>
      <c r="ER125" s="8">
        <f t="shared" si="507"/>
        <v>0</v>
      </c>
      <c r="ES125" s="8">
        <f t="shared" si="507"/>
        <v>0</v>
      </c>
      <c r="ET125" s="8">
        <f t="shared" si="507"/>
        <v>0</v>
      </c>
      <c r="EU125" s="8">
        <f t="shared" si="507"/>
        <v>0</v>
      </c>
      <c r="EW125" s="8" t="str">
        <f t="shared" si="508"/>
        <v/>
      </c>
      <c r="EX125" s="8" t="str">
        <f t="shared" si="509"/>
        <v/>
      </c>
      <c r="EY125" s="8" t="str">
        <f t="shared" si="510"/>
        <v/>
      </c>
      <c r="EZ125" s="8" t="str">
        <f t="shared" si="510"/>
        <v/>
      </c>
      <c r="FA125" s="8" t="str">
        <f t="shared" si="510"/>
        <v/>
      </c>
      <c r="FB125" s="8" t="str">
        <f t="shared" si="510"/>
        <v/>
      </c>
      <c r="FC125" s="8" t="str">
        <f t="shared" si="510"/>
        <v/>
      </c>
      <c r="FD125" s="8" t="str">
        <f t="shared" si="510"/>
        <v/>
      </c>
      <c r="FF125" s="79" t="s">
        <v>104</v>
      </c>
      <c r="FG125" s="61">
        <v>12</v>
      </c>
      <c r="FH125" s="60">
        <v>10</v>
      </c>
      <c r="FI125" s="60">
        <v>20</v>
      </c>
      <c r="FJ125" s="59"/>
      <c r="FK125" s="60">
        <v>6</v>
      </c>
      <c r="FL125" s="60">
        <v>6</v>
      </c>
      <c r="FM125" s="60">
        <v>8</v>
      </c>
      <c r="FN125" s="58">
        <v>14</v>
      </c>
      <c r="FO125" s="10"/>
      <c r="FP125" s="10"/>
      <c r="FQ125" s="10"/>
      <c r="FR125" s="10"/>
      <c r="FS125" s="10"/>
      <c r="FT125" s="9"/>
    </row>
    <row r="126" spans="1:185" s="8" customFormat="1" x14ac:dyDescent="0.2">
      <c r="A126" s="8">
        <v>5</v>
      </c>
      <c r="B126" s="8" t="s">
        <v>346</v>
      </c>
      <c r="C126" s="16">
        <v>14</v>
      </c>
      <c r="D126" s="16">
        <v>4</v>
      </c>
      <c r="E126" s="16">
        <v>4</v>
      </c>
      <c r="F126" s="16">
        <v>6</v>
      </c>
      <c r="G126" s="16">
        <v>32</v>
      </c>
      <c r="H126" s="16">
        <v>38</v>
      </c>
      <c r="I126" s="15">
        <v>16</v>
      </c>
      <c r="J126" s="16">
        <f t="shared" si="486"/>
        <v>-6</v>
      </c>
      <c r="L126" s="79" t="s">
        <v>80</v>
      </c>
      <c r="M126" s="33" t="s">
        <v>79</v>
      </c>
      <c r="N126" s="29" t="s">
        <v>16</v>
      </c>
      <c r="O126" s="29" t="s">
        <v>135</v>
      </c>
      <c r="P126" s="29" t="s">
        <v>486</v>
      </c>
      <c r="Q126" s="28"/>
      <c r="R126" s="29" t="s">
        <v>145</v>
      </c>
      <c r="S126" s="29" t="s">
        <v>120</v>
      </c>
      <c r="T126" s="32" t="s">
        <v>98</v>
      </c>
      <c r="U126" s="13"/>
      <c r="V126" s="13"/>
      <c r="W126" s="13"/>
      <c r="X126" s="13"/>
      <c r="Y126" s="13"/>
      <c r="Z126" s="13"/>
      <c r="AA126" s="13"/>
      <c r="AB126" s="79" t="s">
        <v>80</v>
      </c>
      <c r="AC126" s="33" t="s">
        <v>254</v>
      </c>
      <c r="AD126" s="29" t="s">
        <v>267</v>
      </c>
      <c r="AE126" s="29" t="s">
        <v>304</v>
      </c>
      <c r="AF126" s="29" t="s">
        <v>157</v>
      </c>
      <c r="AG126" s="28"/>
      <c r="AH126" s="29" t="s">
        <v>308</v>
      </c>
      <c r="AI126" s="29" t="s">
        <v>275</v>
      </c>
      <c r="AJ126" s="32" t="s">
        <v>159</v>
      </c>
      <c r="AK126" s="13"/>
      <c r="AL126" s="13"/>
      <c r="AM126" s="13"/>
      <c r="AN126" s="13"/>
      <c r="AO126" s="13"/>
      <c r="AP126" s="13"/>
      <c r="AQ126" s="12"/>
      <c r="AR126" s="49">
        <f t="shared" si="511"/>
        <v>0</v>
      </c>
      <c r="AS126" s="48">
        <f t="shared" si="517"/>
        <v>2</v>
      </c>
      <c r="AT126" s="48">
        <f>(IF(O126="","",(IF(MID(O126,2,1)="-",LEFT(O126,1),LEFT(O126,2)))+0))</f>
        <v>1</v>
      </c>
      <c r="AU126" s="48">
        <f>(IF(P126="","",(IF(MID(P126,2,1)="-",LEFT(P126,1),LEFT(P126,2)))+0))</f>
        <v>13</v>
      </c>
      <c r="AV126" s="47"/>
      <c r="AW126" s="48">
        <f>(IF(R126="","",(IF(MID(R126,2,1)="-",LEFT(R126,1),LEFT(R126,2)))+0))</f>
        <v>4</v>
      </c>
      <c r="AX126" s="48">
        <f>(IF(S126="","",(IF(MID(S126,2,1)="-",LEFT(S126,1),LEFT(S126,2)))+0))</f>
        <v>0</v>
      </c>
      <c r="AY126" s="46">
        <f>(IF(T126="","",(IF(MID(T126,2,1)="-",LEFT(T126,1),LEFT(T126,2)))+0))</f>
        <v>1</v>
      </c>
      <c r="BP126" s="9"/>
      <c r="BQ126" s="49">
        <f t="shared" si="513"/>
        <v>2</v>
      </c>
      <c r="BR126" s="48">
        <f t="shared" si="518"/>
        <v>1</v>
      </c>
      <c r="BS126" s="48">
        <f>(IF(O126="","",IF(RIGHT(O126,2)="10",RIGHT(O126,2),RIGHT(O126,1))+0))</f>
        <v>3</v>
      </c>
      <c r="BT126" s="48">
        <f>(IF(P126="","",IF(RIGHT(P126,2)="10",RIGHT(P126,2),RIGHT(P126,1))+0))</f>
        <v>1</v>
      </c>
      <c r="BU126" s="47"/>
      <c r="BV126" s="48">
        <f>(IF(R126="","",IF(RIGHT(R126,2)="10",RIGHT(R126,2),RIGHT(R126,1))+0))</f>
        <v>2</v>
      </c>
      <c r="BW126" s="48">
        <f>(IF(S126="","",IF(RIGHT(S126,2)="10",RIGHT(S126,2),RIGHT(S126,1))+0))</f>
        <v>1</v>
      </c>
      <c r="BX126" s="46">
        <f>(IF(T126="","",IF(RIGHT(T126,2)="10",RIGHT(T126,2),RIGHT(T126,1))+0))</f>
        <v>0</v>
      </c>
      <c r="CO126" s="9"/>
      <c r="CP126" s="49" t="str">
        <f t="shared" si="515"/>
        <v>A</v>
      </c>
      <c r="CQ126" s="48" t="str">
        <f t="shared" si="519"/>
        <v>H</v>
      </c>
      <c r="CR126" s="48" t="str">
        <f>(IF(O126="","",IF(AT126&gt;BS126,"H",IF(AT126&lt;BS126,"A","D"))))</f>
        <v>A</v>
      </c>
      <c r="CS126" s="48" t="str">
        <f>(IF(P126="","",IF(AU126&gt;BT126,"H",IF(AU126&lt;BT126,"A","D"))))</f>
        <v>H</v>
      </c>
      <c r="CT126" s="47"/>
      <c r="CU126" s="48" t="str">
        <f>(IF(R126="","",IF(AW126&gt;BV126,"H",IF(AW126&lt;BV126,"A","D"))))</f>
        <v>H</v>
      </c>
      <c r="CV126" s="48" t="str">
        <f>(IF(S126="","",IF(AX126&gt;BW126,"H",IF(AX126&lt;BW126,"A","D"))))</f>
        <v>A</v>
      </c>
      <c r="CW126" s="46" t="str">
        <f>(IF(T126="","",IF(AY126&gt;BX126,"H",IF(AY126&lt;BX126,"A","D"))))</f>
        <v>H</v>
      </c>
      <c r="DN126" s="9"/>
      <c r="DO126" s="17" t="str">
        <f t="shared" si="490"/>
        <v>Lewes</v>
      </c>
      <c r="DP126" s="21">
        <f t="shared" si="491"/>
        <v>14</v>
      </c>
      <c r="DQ126" s="11">
        <f t="shared" si="492"/>
        <v>4</v>
      </c>
      <c r="DR126" s="11">
        <f t="shared" si="493"/>
        <v>0</v>
      </c>
      <c r="DS126" s="11">
        <f t="shared" si="494"/>
        <v>3</v>
      </c>
      <c r="DT126" s="11">
        <f>COUNTIF(CT$121:CT$129,"A")</f>
        <v>4</v>
      </c>
      <c r="DU126" s="11">
        <f>COUNTIF(CT$121:CT$129,"D")</f>
        <v>0</v>
      </c>
      <c r="DV126" s="11">
        <f>COUNTIF(CT$121:CT$129,"H")</f>
        <v>3</v>
      </c>
      <c r="DW126" s="21">
        <f t="shared" si="495"/>
        <v>8</v>
      </c>
      <c r="DX126" s="21">
        <f t="shared" si="495"/>
        <v>0</v>
      </c>
      <c r="DY126" s="21">
        <f t="shared" si="495"/>
        <v>6</v>
      </c>
      <c r="DZ126" s="20">
        <f>SUM($AR126:$BO126)+SUM(BU$121:BU$129)</f>
        <v>39</v>
      </c>
      <c r="EA126" s="20">
        <f>SUM($BQ126:$CN126)+SUM(AV$121:AV$129)</f>
        <v>30</v>
      </c>
      <c r="EB126" s="21">
        <f t="shared" si="496"/>
        <v>24</v>
      </c>
      <c r="EC126" s="20">
        <f t="shared" si="497"/>
        <v>9</v>
      </c>
      <c r="ED126" s="9"/>
      <c r="EE126" s="11">
        <f t="shared" si="498"/>
        <v>14</v>
      </c>
      <c r="EF126" s="11">
        <f t="shared" si="499"/>
        <v>8</v>
      </c>
      <c r="EG126" s="11">
        <f t="shared" si="500"/>
        <v>0</v>
      </c>
      <c r="EH126" s="11">
        <f t="shared" si="501"/>
        <v>6</v>
      </c>
      <c r="EI126" s="11">
        <f t="shared" si="502"/>
        <v>39</v>
      </c>
      <c r="EJ126" s="11">
        <f t="shared" si="503"/>
        <v>30</v>
      </c>
      <c r="EK126" s="11">
        <f t="shared" si="504"/>
        <v>24</v>
      </c>
      <c r="EL126" s="11">
        <f t="shared" si="505"/>
        <v>9</v>
      </c>
      <c r="EN126" s="8">
        <f t="shared" si="506"/>
        <v>0</v>
      </c>
      <c r="EO126" s="8">
        <f t="shared" si="507"/>
        <v>0</v>
      </c>
      <c r="EP126" s="8">
        <f t="shared" si="507"/>
        <v>0</v>
      </c>
      <c r="EQ126" s="8">
        <f t="shared" si="507"/>
        <v>0</v>
      </c>
      <c r="ER126" s="8">
        <f t="shared" si="507"/>
        <v>0</v>
      </c>
      <c r="ES126" s="8">
        <f t="shared" si="507"/>
        <v>0</v>
      </c>
      <c r="ET126" s="8">
        <f t="shared" si="507"/>
        <v>0</v>
      </c>
      <c r="EU126" s="8">
        <f t="shared" si="507"/>
        <v>0</v>
      </c>
      <c r="EW126" s="8" t="str">
        <f t="shared" si="508"/>
        <v/>
      </c>
      <c r="EX126" s="8" t="str">
        <f t="shared" si="509"/>
        <v/>
      </c>
      <c r="EY126" s="8" t="str">
        <f t="shared" si="510"/>
        <v/>
      </c>
      <c r="EZ126" s="8" t="str">
        <f t="shared" si="510"/>
        <v/>
      </c>
      <c r="FA126" s="8" t="str">
        <f t="shared" si="510"/>
        <v/>
      </c>
      <c r="FB126" s="8" t="str">
        <f t="shared" si="510"/>
        <v/>
      </c>
      <c r="FC126" s="8" t="str">
        <f t="shared" si="510"/>
        <v/>
      </c>
      <c r="FD126" s="8" t="str">
        <f t="shared" si="510"/>
        <v/>
      </c>
      <c r="FF126" s="79" t="s">
        <v>80</v>
      </c>
      <c r="FG126" s="61">
        <v>42</v>
      </c>
      <c r="FH126" s="60">
        <v>23</v>
      </c>
      <c r="FI126" s="60">
        <v>34</v>
      </c>
      <c r="FJ126" s="60">
        <v>29</v>
      </c>
      <c r="FK126" s="59"/>
      <c r="FL126" s="60">
        <v>34</v>
      </c>
      <c r="FM126" s="60">
        <v>28</v>
      </c>
      <c r="FN126" s="58">
        <v>31</v>
      </c>
      <c r="FO126" s="10"/>
      <c r="FP126" s="10"/>
      <c r="FQ126" s="10"/>
      <c r="FR126" s="10"/>
      <c r="FS126" s="10"/>
      <c r="FT126" s="9"/>
    </row>
    <row r="127" spans="1:185" s="8" customFormat="1" x14ac:dyDescent="0.2">
      <c r="A127" s="8">
        <v>6</v>
      </c>
      <c r="B127" s="8" t="s">
        <v>56</v>
      </c>
      <c r="C127" s="16">
        <v>14</v>
      </c>
      <c r="D127" s="16">
        <v>4</v>
      </c>
      <c r="E127" s="16">
        <v>2</v>
      </c>
      <c r="F127" s="16">
        <v>8</v>
      </c>
      <c r="G127" s="16">
        <v>26</v>
      </c>
      <c r="H127" s="16">
        <v>43</v>
      </c>
      <c r="I127" s="15">
        <v>14</v>
      </c>
      <c r="J127" s="16">
        <f t="shared" si="486"/>
        <v>-17</v>
      </c>
      <c r="L127" s="79" t="s">
        <v>346</v>
      </c>
      <c r="M127" s="33" t="s">
        <v>83</v>
      </c>
      <c r="N127" s="29" t="s">
        <v>75</v>
      </c>
      <c r="O127" s="29" t="s">
        <v>183</v>
      </c>
      <c r="P127" s="29" t="s">
        <v>302</v>
      </c>
      <c r="Q127" s="29" t="s">
        <v>35</v>
      </c>
      <c r="R127" s="28"/>
      <c r="S127" s="29" t="s">
        <v>52</v>
      </c>
      <c r="T127" s="32" t="s">
        <v>35</v>
      </c>
      <c r="U127" s="13"/>
      <c r="V127" s="13"/>
      <c r="W127" s="13"/>
      <c r="X127" s="13"/>
      <c r="Y127" s="13"/>
      <c r="Z127" s="13"/>
      <c r="AA127" s="13"/>
      <c r="AB127" s="79" t="s">
        <v>346</v>
      </c>
      <c r="AC127" s="33" t="s">
        <v>388</v>
      </c>
      <c r="AD127" s="29" t="s">
        <v>134</v>
      </c>
      <c r="AE127" s="29" t="s">
        <v>289</v>
      </c>
      <c r="AF127" s="29" t="s">
        <v>167</v>
      </c>
      <c r="AG127" s="29" t="s">
        <v>144</v>
      </c>
      <c r="AH127" s="28"/>
      <c r="AI127" s="29" t="s">
        <v>228</v>
      </c>
      <c r="AJ127" s="32" t="s">
        <v>74</v>
      </c>
      <c r="AK127" s="13"/>
      <c r="AL127" s="13"/>
      <c r="AM127" s="13"/>
      <c r="AN127" s="13"/>
      <c r="AO127" s="13"/>
      <c r="AP127" s="13"/>
      <c r="AQ127" s="12"/>
      <c r="AR127" s="49">
        <f t="shared" si="511"/>
        <v>2</v>
      </c>
      <c r="AS127" s="48">
        <f t="shared" si="517"/>
        <v>3</v>
      </c>
      <c r="AT127" s="48">
        <f>(IF(O127="","",(IF(MID(O127,2,1)="-",LEFT(O127,1),LEFT(O127,2)))+0))</f>
        <v>5</v>
      </c>
      <c r="AU127" s="48">
        <f>(IF(P127="","",(IF(MID(P127,2,1)="-",LEFT(P127,1),LEFT(P127,2)))+0))</f>
        <v>6</v>
      </c>
      <c r="AV127" s="48">
        <f>(IF(Q127="","",(IF(MID(Q127,2,1)="-",LEFT(Q127,1),LEFT(Q127,2)))+0))</f>
        <v>1</v>
      </c>
      <c r="AW127" s="47"/>
      <c r="AX127" s="48">
        <f>(IF(S127="","",(IF(MID(S127,2,1)="-",LEFT(S127,1),LEFT(S127,2)))+0))</f>
        <v>3</v>
      </c>
      <c r="AY127" s="46">
        <f>(IF(T127="","",(IF(MID(T127,2,1)="-",LEFT(T127,1),LEFT(T127,2)))+0))</f>
        <v>1</v>
      </c>
      <c r="BP127" s="9"/>
      <c r="BQ127" s="49">
        <f t="shared" si="513"/>
        <v>3</v>
      </c>
      <c r="BR127" s="48">
        <f t="shared" si="518"/>
        <v>3</v>
      </c>
      <c r="BS127" s="48">
        <f>(IF(O127="","",IF(RIGHT(O127,2)="10",RIGHT(O127,2),RIGHT(O127,1))+0))</f>
        <v>2</v>
      </c>
      <c r="BT127" s="48">
        <f>(IF(P127="","",IF(RIGHT(P127,2)="10",RIGHT(P127,2),RIGHT(P127,1))+0))</f>
        <v>3</v>
      </c>
      <c r="BU127" s="48">
        <f>(IF(Q127="","",IF(RIGHT(Q127,2)="10",RIGHT(Q127,2),RIGHT(Q127,1))+0))</f>
        <v>2</v>
      </c>
      <c r="BV127" s="47"/>
      <c r="BW127" s="48">
        <f>(IF(S127="","",IF(RIGHT(S127,2)="10",RIGHT(S127,2),RIGHT(S127,1))+0))</f>
        <v>2</v>
      </c>
      <c r="BX127" s="46">
        <f>(IF(T127="","",IF(RIGHT(T127,2)="10",RIGHT(T127,2),RIGHT(T127,1))+0))</f>
        <v>2</v>
      </c>
      <c r="CO127" s="9"/>
      <c r="CP127" s="49" t="str">
        <f t="shared" si="515"/>
        <v>A</v>
      </c>
      <c r="CQ127" s="48" t="str">
        <f t="shared" si="519"/>
        <v>D</v>
      </c>
      <c r="CR127" s="48" t="str">
        <f>(IF(O127="","",IF(AT127&gt;BS127,"H",IF(AT127&lt;BS127,"A","D"))))</f>
        <v>H</v>
      </c>
      <c r="CS127" s="48" t="str">
        <f>(IF(P127="","",IF(AU127&gt;BT127,"H",IF(AU127&lt;BT127,"A","D"))))</f>
        <v>H</v>
      </c>
      <c r="CT127" s="48" t="str">
        <f>(IF(Q127="","",IF(AV127&gt;BU127,"H",IF(AV127&lt;BU127,"A","D"))))</f>
        <v>A</v>
      </c>
      <c r="CU127" s="47"/>
      <c r="CV127" s="48" t="str">
        <f>(IF(S127="","",IF(AX127&gt;BW127,"H",IF(AX127&lt;BW127,"A","D"))))</f>
        <v>H</v>
      </c>
      <c r="CW127" s="46" t="str">
        <f>(IF(T127="","",IF(AY127&gt;BX127,"H",IF(AY127&lt;BX127,"A","D"))))</f>
        <v>A</v>
      </c>
      <c r="DN127" s="9"/>
      <c r="DO127" s="17" t="str">
        <f t="shared" si="490"/>
        <v>Molesey</v>
      </c>
      <c r="DP127" s="21">
        <f t="shared" si="491"/>
        <v>14</v>
      </c>
      <c r="DQ127" s="11">
        <f t="shared" si="492"/>
        <v>3</v>
      </c>
      <c r="DR127" s="11">
        <f t="shared" si="493"/>
        <v>1</v>
      </c>
      <c r="DS127" s="11">
        <f t="shared" si="494"/>
        <v>3</v>
      </c>
      <c r="DT127" s="11">
        <f>COUNTIF(CU$121:CU$129,"A")</f>
        <v>1</v>
      </c>
      <c r="DU127" s="11">
        <f>COUNTIF(CU$121:CU$129,"D")</f>
        <v>3</v>
      </c>
      <c r="DV127" s="11">
        <f>COUNTIF(CU$121:CU$129,"H")</f>
        <v>3</v>
      </c>
      <c r="DW127" s="21">
        <f t="shared" si="495"/>
        <v>4</v>
      </c>
      <c r="DX127" s="21">
        <f t="shared" si="495"/>
        <v>4</v>
      </c>
      <c r="DY127" s="21">
        <f t="shared" si="495"/>
        <v>6</v>
      </c>
      <c r="DZ127" s="20">
        <f>SUM($AR127:$BO127)+SUM(BV$121:BV$129)</f>
        <v>32</v>
      </c>
      <c r="EA127" s="20">
        <f>SUM($BQ127:$CN127)+SUM(AW$121:AW$129)</f>
        <v>38</v>
      </c>
      <c r="EB127" s="21">
        <f t="shared" si="496"/>
        <v>16</v>
      </c>
      <c r="EC127" s="20">
        <f t="shared" si="497"/>
        <v>-6</v>
      </c>
      <c r="ED127" s="9"/>
      <c r="EE127" s="11">
        <f t="shared" si="498"/>
        <v>14</v>
      </c>
      <c r="EF127" s="11">
        <f t="shared" si="499"/>
        <v>4</v>
      </c>
      <c r="EG127" s="11">
        <f t="shared" si="500"/>
        <v>4</v>
      </c>
      <c r="EH127" s="11">
        <f t="shared" si="501"/>
        <v>6</v>
      </c>
      <c r="EI127" s="11">
        <f t="shared" si="502"/>
        <v>32</v>
      </c>
      <c r="EJ127" s="11">
        <f t="shared" si="503"/>
        <v>38</v>
      </c>
      <c r="EK127" s="11">
        <f t="shared" si="504"/>
        <v>16</v>
      </c>
      <c r="EL127" s="11">
        <f t="shared" si="505"/>
        <v>-6</v>
      </c>
      <c r="EN127" s="8">
        <f t="shared" si="506"/>
        <v>0</v>
      </c>
      <c r="EO127" s="8">
        <f t="shared" si="507"/>
        <v>0</v>
      </c>
      <c r="EP127" s="8">
        <f t="shared" si="507"/>
        <v>0</v>
      </c>
      <c r="EQ127" s="8">
        <f t="shared" si="507"/>
        <v>0</v>
      </c>
      <c r="ER127" s="8">
        <f t="shared" si="507"/>
        <v>0</v>
      </c>
      <c r="ES127" s="8">
        <f t="shared" si="507"/>
        <v>0</v>
      </c>
      <c r="ET127" s="8">
        <f t="shared" si="507"/>
        <v>0</v>
      </c>
      <c r="EU127" s="8">
        <f t="shared" si="507"/>
        <v>0</v>
      </c>
      <c r="EW127" s="8" t="str">
        <f t="shared" si="508"/>
        <v/>
      </c>
      <c r="EX127" s="8" t="str">
        <f t="shared" si="509"/>
        <v/>
      </c>
      <c r="EY127" s="8" t="str">
        <f t="shared" si="510"/>
        <v/>
      </c>
      <c r="EZ127" s="8" t="str">
        <f t="shared" si="510"/>
        <v/>
      </c>
      <c r="FA127" s="8" t="str">
        <f t="shared" si="510"/>
        <v/>
      </c>
      <c r="FB127" s="8" t="str">
        <f t="shared" si="510"/>
        <v/>
      </c>
      <c r="FC127" s="8" t="str">
        <f t="shared" si="510"/>
        <v/>
      </c>
      <c r="FD127" s="8" t="str">
        <f t="shared" si="510"/>
        <v/>
      </c>
      <c r="FF127" s="79" t="s">
        <v>346</v>
      </c>
      <c r="FG127" s="61">
        <v>18</v>
      </c>
      <c r="FH127" s="60">
        <v>29</v>
      </c>
      <c r="FI127" s="60">
        <v>35</v>
      </c>
      <c r="FJ127" s="60">
        <v>31</v>
      </c>
      <c r="FK127" s="60">
        <v>10</v>
      </c>
      <c r="FL127" s="59"/>
      <c r="FM127" s="60">
        <v>18</v>
      </c>
      <c r="FN127" s="58">
        <v>15</v>
      </c>
      <c r="FO127" s="10"/>
      <c r="FP127" s="10"/>
      <c r="FQ127" s="10"/>
      <c r="FR127" s="10"/>
      <c r="FS127" s="10"/>
      <c r="FT127" s="9"/>
    </row>
    <row r="128" spans="1:185" s="17" customFormat="1" x14ac:dyDescent="0.2">
      <c r="A128" s="8">
        <v>7</v>
      </c>
      <c r="B128" s="8" t="s">
        <v>77</v>
      </c>
      <c r="C128" s="16">
        <v>14</v>
      </c>
      <c r="D128" s="16">
        <v>2</v>
      </c>
      <c r="E128" s="16">
        <v>1</v>
      </c>
      <c r="F128" s="16">
        <v>11</v>
      </c>
      <c r="G128" s="16">
        <v>20</v>
      </c>
      <c r="H128" s="16">
        <v>43</v>
      </c>
      <c r="I128" s="15">
        <v>7</v>
      </c>
      <c r="J128" s="16">
        <f t="shared" si="486"/>
        <v>-23</v>
      </c>
      <c r="L128" s="79" t="s">
        <v>77</v>
      </c>
      <c r="M128" s="33" t="s">
        <v>35</v>
      </c>
      <c r="N128" s="29" t="s">
        <v>35</v>
      </c>
      <c r="O128" s="29" t="s">
        <v>106</v>
      </c>
      <c r="P128" s="29" t="s">
        <v>62</v>
      </c>
      <c r="Q128" s="29" t="s">
        <v>87</v>
      </c>
      <c r="R128" s="29" t="s">
        <v>21</v>
      </c>
      <c r="S128" s="28"/>
      <c r="T128" s="32" t="s">
        <v>88</v>
      </c>
      <c r="U128" s="13"/>
      <c r="V128" s="13"/>
      <c r="W128" s="13"/>
      <c r="X128" s="13"/>
      <c r="Y128" s="13"/>
      <c r="Z128" s="13"/>
      <c r="AA128" s="13"/>
      <c r="AB128" s="79" t="s">
        <v>77</v>
      </c>
      <c r="AC128" s="33" t="s">
        <v>12</v>
      </c>
      <c r="AD128" s="29" t="s">
        <v>30</v>
      </c>
      <c r="AE128" s="29" t="s">
        <v>391</v>
      </c>
      <c r="AF128" s="29" t="s">
        <v>392</v>
      </c>
      <c r="AG128" s="29" t="s">
        <v>74</v>
      </c>
      <c r="AH128" s="29" t="s">
        <v>305</v>
      </c>
      <c r="AI128" s="28"/>
      <c r="AJ128" s="32" t="s">
        <v>288</v>
      </c>
      <c r="AK128" s="13"/>
      <c r="AL128" s="13"/>
      <c r="AM128" s="13"/>
      <c r="AN128" s="13"/>
      <c r="AO128" s="13"/>
      <c r="AP128" s="13"/>
      <c r="AQ128" s="12"/>
      <c r="AR128" s="49">
        <f t="shared" si="511"/>
        <v>1</v>
      </c>
      <c r="AS128" s="48">
        <f t="shared" si="517"/>
        <v>1</v>
      </c>
      <c r="AT128" s="48">
        <f>(IF(O128="","",(IF(MID(O128,2,1)="-",LEFT(O128,1),LEFT(O128,2)))+0))</f>
        <v>0</v>
      </c>
      <c r="AU128" s="48">
        <f>(IF(P128="","",(IF(MID(P128,2,1)="-",LEFT(P128,1),LEFT(P128,2)))+0))</f>
        <v>4</v>
      </c>
      <c r="AV128" s="48">
        <f>(IF(Q128="","",(IF(MID(Q128,2,1)="-",LEFT(Q128,1),LEFT(Q128,2)))+0))</f>
        <v>1</v>
      </c>
      <c r="AW128" s="48">
        <f>(IF(R128="","",(IF(MID(R128,2,1)="-",LEFT(R128,1),LEFT(R128,2)))+0))</f>
        <v>2</v>
      </c>
      <c r="AX128" s="47"/>
      <c r="AY128" s="46">
        <f>(IF(T128="","",(IF(MID(T128,2,1)="-",LEFT(T128,1),LEFT(T128,2)))+0))</f>
        <v>0</v>
      </c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9"/>
      <c r="BQ128" s="49">
        <f t="shared" si="513"/>
        <v>2</v>
      </c>
      <c r="BR128" s="48">
        <f t="shared" si="518"/>
        <v>2</v>
      </c>
      <c r="BS128" s="48">
        <f>(IF(O128="","",IF(RIGHT(O128,2)="10",RIGHT(O128,2),RIGHT(O128,1))+0))</f>
        <v>3</v>
      </c>
      <c r="BT128" s="48">
        <f>(IF(P128="","",IF(RIGHT(P128,2)="10",RIGHT(P128,2),RIGHT(P128,1))+0))</f>
        <v>1</v>
      </c>
      <c r="BU128" s="48">
        <f>(IF(Q128="","",IF(RIGHT(Q128,2)="10",RIGHT(Q128,2),RIGHT(Q128,1))+0))</f>
        <v>4</v>
      </c>
      <c r="BV128" s="48">
        <f>(IF(R128="","",IF(RIGHT(R128,2)="10",RIGHT(R128,2),RIGHT(R128,1))+0))</f>
        <v>2</v>
      </c>
      <c r="BW128" s="47"/>
      <c r="BX128" s="46">
        <f>(IF(T128="","",IF(RIGHT(T128,2)="10",RIGHT(T128,2),RIGHT(T128,1))+0))</f>
        <v>5</v>
      </c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9"/>
      <c r="CP128" s="49" t="str">
        <f t="shared" si="515"/>
        <v>A</v>
      </c>
      <c r="CQ128" s="48" t="str">
        <f t="shared" si="519"/>
        <v>A</v>
      </c>
      <c r="CR128" s="48" t="str">
        <f>(IF(O128="","",IF(AT128&gt;BS128,"H",IF(AT128&lt;BS128,"A","D"))))</f>
        <v>A</v>
      </c>
      <c r="CS128" s="48" t="str">
        <f>(IF(P128="","",IF(AU128&gt;BT128,"H",IF(AU128&lt;BT128,"A","D"))))</f>
        <v>H</v>
      </c>
      <c r="CT128" s="48" t="str">
        <f>(IF(Q128="","",IF(AV128&gt;BU128,"H",IF(AV128&lt;BU128,"A","D"))))</f>
        <v>A</v>
      </c>
      <c r="CU128" s="48" t="str">
        <f>(IF(R128="","",IF(AW128&gt;BV128,"H",IF(AW128&lt;BV128,"A","D"))))</f>
        <v>D</v>
      </c>
      <c r="CV128" s="47"/>
      <c r="CW128" s="46" t="str">
        <f>(IF(T128="","",IF(AY128&gt;BX128,"H",IF(AY128&lt;BX128,"A","D"))))</f>
        <v>A</v>
      </c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9"/>
      <c r="DO128" s="17" t="str">
        <f t="shared" si="490"/>
        <v>Shoreham</v>
      </c>
      <c r="DP128" s="21">
        <f t="shared" si="491"/>
        <v>14</v>
      </c>
      <c r="DQ128" s="11">
        <f t="shared" si="492"/>
        <v>1</v>
      </c>
      <c r="DR128" s="11">
        <f t="shared" si="493"/>
        <v>1</v>
      </c>
      <c r="DS128" s="11">
        <f t="shared" si="494"/>
        <v>5</v>
      </c>
      <c r="DT128" s="11">
        <f>COUNTIF(CV$121:CV$129,"A")</f>
        <v>1</v>
      </c>
      <c r="DU128" s="11">
        <f>COUNTIF(CV$121:CV$129,"D")</f>
        <v>0</v>
      </c>
      <c r="DV128" s="11">
        <f>COUNTIF(CV$121:CV$129,"H")</f>
        <v>6</v>
      </c>
      <c r="DW128" s="21">
        <f t="shared" si="495"/>
        <v>2</v>
      </c>
      <c r="DX128" s="21">
        <f t="shared" si="495"/>
        <v>1</v>
      </c>
      <c r="DY128" s="21">
        <f t="shared" si="495"/>
        <v>11</v>
      </c>
      <c r="DZ128" s="20">
        <f>SUM($AR128:$BO128)+SUM(BW$121:BW$129)</f>
        <v>20</v>
      </c>
      <c r="EA128" s="20">
        <f>SUM($BQ128:$CN128)+SUM(AX$121:AX$129)</f>
        <v>43</v>
      </c>
      <c r="EB128" s="21">
        <f t="shared" si="496"/>
        <v>7</v>
      </c>
      <c r="EC128" s="20">
        <f t="shared" si="497"/>
        <v>-23</v>
      </c>
      <c r="ED128" s="9"/>
      <c r="EE128" s="11">
        <f t="shared" si="498"/>
        <v>14</v>
      </c>
      <c r="EF128" s="11">
        <f t="shared" si="499"/>
        <v>2</v>
      </c>
      <c r="EG128" s="11">
        <f t="shared" si="500"/>
        <v>1</v>
      </c>
      <c r="EH128" s="11">
        <f t="shared" si="501"/>
        <v>11</v>
      </c>
      <c r="EI128" s="11">
        <f t="shared" si="502"/>
        <v>20</v>
      </c>
      <c r="EJ128" s="11">
        <f t="shared" si="503"/>
        <v>43</v>
      </c>
      <c r="EK128" s="11">
        <f t="shared" si="504"/>
        <v>7</v>
      </c>
      <c r="EL128" s="11">
        <f t="shared" si="505"/>
        <v>-23</v>
      </c>
      <c r="EM128" s="8"/>
      <c r="EN128" s="8">
        <f t="shared" si="506"/>
        <v>0</v>
      </c>
      <c r="EO128" s="8">
        <f t="shared" si="507"/>
        <v>0</v>
      </c>
      <c r="EP128" s="8">
        <f t="shared" si="507"/>
        <v>0</v>
      </c>
      <c r="EQ128" s="8">
        <f t="shared" si="507"/>
        <v>0</v>
      </c>
      <c r="ER128" s="8">
        <f t="shared" si="507"/>
        <v>0</v>
      </c>
      <c r="ES128" s="8">
        <f t="shared" si="507"/>
        <v>0</v>
      </c>
      <c r="ET128" s="8">
        <f t="shared" si="507"/>
        <v>0</v>
      </c>
      <c r="EU128" s="8">
        <f t="shared" si="507"/>
        <v>0</v>
      </c>
      <c r="EW128" s="8" t="str">
        <f t="shared" si="508"/>
        <v/>
      </c>
      <c r="EX128" s="8" t="str">
        <f t="shared" si="509"/>
        <v/>
      </c>
      <c r="EY128" s="8" t="str">
        <f t="shared" si="510"/>
        <v/>
      </c>
      <c r="EZ128" s="8" t="str">
        <f t="shared" si="510"/>
        <v/>
      </c>
      <c r="FA128" s="8" t="str">
        <f t="shared" si="510"/>
        <v/>
      </c>
      <c r="FB128" s="8" t="str">
        <f t="shared" si="510"/>
        <v/>
      </c>
      <c r="FC128" s="8" t="str">
        <f t="shared" si="510"/>
        <v/>
      </c>
      <c r="FD128" s="8" t="str">
        <f t="shared" si="510"/>
        <v/>
      </c>
      <c r="FF128" s="79" t="s">
        <v>77</v>
      </c>
      <c r="FG128" s="61">
        <v>27</v>
      </c>
      <c r="FH128" s="60">
        <v>28</v>
      </c>
      <c r="FI128" s="60">
        <v>38</v>
      </c>
      <c r="FJ128" s="60">
        <v>15</v>
      </c>
      <c r="FK128" s="60">
        <v>22</v>
      </c>
      <c r="FL128" s="60">
        <v>20</v>
      </c>
      <c r="FM128" s="59"/>
      <c r="FN128" s="58">
        <v>20</v>
      </c>
      <c r="FO128" s="10"/>
      <c r="FP128" s="10"/>
      <c r="FQ128" s="10"/>
      <c r="FR128" s="10"/>
      <c r="FS128" s="10"/>
      <c r="FT128" s="9"/>
      <c r="FU128" s="8"/>
      <c r="FV128" s="8"/>
      <c r="FW128" s="8"/>
      <c r="FX128" s="8"/>
      <c r="FY128" s="8"/>
      <c r="FZ128" s="8"/>
      <c r="GA128" s="8"/>
      <c r="GB128" s="8"/>
      <c r="GC128" s="8"/>
    </row>
    <row r="129" spans="1:185" s="17" customFormat="1" ht="12.75" thickBot="1" x14ac:dyDescent="0.25">
      <c r="A129" s="8">
        <v>8</v>
      </c>
      <c r="B129" s="8" t="s">
        <v>104</v>
      </c>
      <c r="C129" s="16">
        <v>14</v>
      </c>
      <c r="D129" s="16">
        <v>2</v>
      </c>
      <c r="E129" s="16">
        <v>1</v>
      </c>
      <c r="F129" s="16">
        <v>11</v>
      </c>
      <c r="G129" s="16">
        <v>26</v>
      </c>
      <c r="H129" s="16">
        <v>56</v>
      </c>
      <c r="I129" s="15">
        <v>7</v>
      </c>
      <c r="J129" s="16">
        <f t="shared" si="486"/>
        <v>-30</v>
      </c>
      <c r="L129" s="77" t="s">
        <v>196</v>
      </c>
      <c r="M129" s="27" t="s">
        <v>120</v>
      </c>
      <c r="N129" s="26" t="s">
        <v>120</v>
      </c>
      <c r="O129" s="26" t="s">
        <v>13</v>
      </c>
      <c r="P129" s="26" t="s">
        <v>102</v>
      </c>
      <c r="Q129" s="26" t="s">
        <v>33</v>
      </c>
      <c r="R129" s="26" t="s">
        <v>192</v>
      </c>
      <c r="S129" s="26" t="s">
        <v>147</v>
      </c>
      <c r="T129" s="22"/>
      <c r="U129" s="13"/>
      <c r="V129" s="13"/>
      <c r="W129" s="13"/>
      <c r="X129" s="13"/>
      <c r="Y129" s="13"/>
      <c r="Z129" s="13"/>
      <c r="AA129" s="13"/>
      <c r="AB129" s="77" t="s">
        <v>196</v>
      </c>
      <c r="AC129" s="27" t="s">
        <v>32</v>
      </c>
      <c r="AD129" s="26" t="s">
        <v>315</v>
      </c>
      <c r="AE129" s="26" t="s">
        <v>392</v>
      </c>
      <c r="AF129" s="26" t="s">
        <v>254</v>
      </c>
      <c r="AG129" s="26" t="s">
        <v>348</v>
      </c>
      <c r="AH129" s="26" t="s">
        <v>287</v>
      </c>
      <c r="AI129" s="26" t="s">
        <v>63</v>
      </c>
      <c r="AJ129" s="22"/>
      <c r="AK129" s="13"/>
      <c r="AL129" s="13"/>
      <c r="AM129" s="13"/>
      <c r="AN129" s="13"/>
      <c r="AO129" s="13"/>
      <c r="AP129" s="13"/>
      <c r="AQ129" s="12"/>
      <c r="AR129" s="45">
        <f t="shared" si="511"/>
        <v>0</v>
      </c>
      <c r="AS129" s="44">
        <f t="shared" si="517"/>
        <v>0</v>
      </c>
      <c r="AT129" s="44">
        <f>(IF(O129="","",(IF(MID(O129,2,1)="-",LEFT(O129,1),LEFT(O129,2)))+0))</f>
        <v>6</v>
      </c>
      <c r="AU129" s="44">
        <f>(IF(P129="","",(IF(MID(P129,2,1)="-",LEFT(P129,1),LEFT(P129,2)))+0))</f>
        <v>2</v>
      </c>
      <c r="AV129" s="44">
        <f>(IF(Q129="","",(IF(MID(Q129,2,1)="-",LEFT(Q129,1),LEFT(Q129,2)))+0))</f>
        <v>6</v>
      </c>
      <c r="AW129" s="44">
        <f>(IF(R129="","",(IF(MID(R129,2,1)="-",LEFT(R129,1),LEFT(R129,2)))+0))</f>
        <v>9</v>
      </c>
      <c r="AX129" s="44">
        <f>(IF(S129="","",(IF(MID(S129,2,1)="-",LEFT(S129,1),LEFT(S129,2)))+0))</f>
        <v>5</v>
      </c>
      <c r="AY129" s="43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9"/>
      <c r="BQ129" s="45">
        <f t="shared" si="513"/>
        <v>1</v>
      </c>
      <c r="BR129" s="44">
        <f t="shared" si="518"/>
        <v>1</v>
      </c>
      <c r="BS129" s="44">
        <f>(IF(O129="","",IF(RIGHT(O129,2)="10",RIGHT(O129,2),RIGHT(O129,1))+0))</f>
        <v>1</v>
      </c>
      <c r="BT129" s="44">
        <f>(IF(P129="","",IF(RIGHT(P129,2)="10",RIGHT(P129,2),RIGHT(P129,1))+0))</f>
        <v>0</v>
      </c>
      <c r="BU129" s="44">
        <f>(IF(Q129="","",IF(RIGHT(Q129,2)="10",RIGHT(Q129,2),RIGHT(Q129,1))+0))</f>
        <v>0</v>
      </c>
      <c r="BV129" s="44">
        <f>(IF(R129="","",IF(RIGHT(R129,2)="10",RIGHT(R129,2),RIGHT(R129,1))+0))</f>
        <v>0</v>
      </c>
      <c r="BW129" s="44">
        <f>(IF(S129="","",IF(RIGHT(S129,2)="10",RIGHT(S129,2),RIGHT(S129,1))+0))</f>
        <v>0</v>
      </c>
      <c r="BX129" s="43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9"/>
      <c r="CP129" s="45" t="str">
        <f t="shared" si="515"/>
        <v>A</v>
      </c>
      <c r="CQ129" s="44" t="str">
        <f t="shared" si="519"/>
        <v>A</v>
      </c>
      <c r="CR129" s="44" t="str">
        <f>(IF(O129="","",IF(AT129&gt;BS129,"H",IF(AT129&lt;BS129,"A","D"))))</f>
        <v>H</v>
      </c>
      <c r="CS129" s="44" t="str">
        <f>(IF(P129="","",IF(AU129&gt;BT129,"H",IF(AU129&lt;BT129,"A","D"))))</f>
        <v>H</v>
      </c>
      <c r="CT129" s="44" t="str">
        <f>(IF(Q129="","",IF(AV129&gt;BU129,"H",IF(AV129&lt;BU129,"A","D"))))</f>
        <v>H</v>
      </c>
      <c r="CU129" s="44" t="str">
        <f>(IF(R129="","",IF(AW129&gt;BV129,"H",IF(AW129&lt;BV129,"A","D"))))</f>
        <v>H</v>
      </c>
      <c r="CV129" s="44" t="str">
        <f>(IF(S129="","",IF(AX129&gt;BW129,"H",IF(AX129&lt;BW129,"A","D"))))</f>
        <v>H</v>
      </c>
      <c r="CW129" s="43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9"/>
      <c r="DO129" s="17" t="str">
        <f t="shared" si="490"/>
        <v>Tooting &amp; Mitcham United</v>
      </c>
      <c r="DP129" s="21">
        <f t="shared" si="491"/>
        <v>14</v>
      </c>
      <c r="DQ129" s="11">
        <f t="shared" si="492"/>
        <v>5</v>
      </c>
      <c r="DR129" s="11">
        <f t="shared" si="493"/>
        <v>0</v>
      </c>
      <c r="DS129" s="11">
        <f t="shared" si="494"/>
        <v>2</v>
      </c>
      <c r="DT129" s="11">
        <f>COUNTIF(CW$121:CW$129,"A")</f>
        <v>6</v>
      </c>
      <c r="DU129" s="11">
        <f>COUNTIF(CW$121:CW$129,"D")</f>
        <v>0</v>
      </c>
      <c r="DV129" s="11">
        <f>COUNTIF(CW$121:CW$129,"H")</f>
        <v>1</v>
      </c>
      <c r="DW129" s="21">
        <f t="shared" si="495"/>
        <v>11</v>
      </c>
      <c r="DX129" s="21">
        <f t="shared" si="495"/>
        <v>0</v>
      </c>
      <c r="DY129" s="21">
        <f t="shared" si="495"/>
        <v>3</v>
      </c>
      <c r="DZ129" s="20">
        <f>SUM($AR129:$BO129)+SUM(BX$121:BX$129)</f>
        <v>49</v>
      </c>
      <c r="EA129" s="20">
        <f>SUM($BQ129:$CN129)+SUM(AY$121:AY$129)</f>
        <v>12</v>
      </c>
      <c r="EB129" s="21">
        <f t="shared" si="496"/>
        <v>33</v>
      </c>
      <c r="EC129" s="20">
        <f t="shared" si="497"/>
        <v>37</v>
      </c>
      <c r="ED129" s="9"/>
      <c r="EE129" s="11">
        <f t="shared" si="498"/>
        <v>14</v>
      </c>
      <c r="EF129" s="11">
        <f t="shared" si="499"/>
        <v>11</v>
      </c>
      <c r="EG129" s="11">
        <f t="shared" si="500"/>
        <v>0</v>
      </c>
      <c r="EH129" s="11">
        <f t="shared" si="501"/>
        <v>3</v>
      </c>
      <c r="EI129" s="11">
        <f t="shared" si="502"/>
        <v>49</v>
      </c>
      <c r="EJ129" s="11">
        <f t="shared" si="503"/>
        <v>12</v>
      </c>
      <c r="EK129" s="11">
        <f t="shared" si="504"/>
        <v>33</v>
      </c>
      <c r="EL129" s="11">
        <f t="shared" si="505"/>
        <v>37</v>
      </c>
      <c r="EM129" s="8"/>
      <c r="EN129" s="8">
        <f t="shared" si="506"/>
        <v>0</v>
      </c>
      <c r="EO129" s="8">
        <f t="shared" si="507"/>
        <v>0</v>
      </c>
      <c r="EP129" s="8">
        <f t="shared" si="507"/>
        <v>0</v>
      </c>
      <c r="EQ129" s="8">
        <f t="shared" si="507"/>
        <v>0</v>
      </c>
      <c r="ER129" s="8">
        <f t="shared" si="507"/>
        <v>0</v>
      </c>
      <c r="ES129" s="8">
        <f t="shared" si="507"/>
        <v>0</v>
      </c>
      <c r="ET129" s="8">
        <f t="shared" si="507"/>
        <v>0</v>
      </c>
      <c r="EU129" s="8">
        <f t="shared" si="507"/>
        <v>0</v>
      </c>
      <c r="EW129" s="8" t="str">
        <f t="shared" si="508"/>
        <v/>
      </c>
      <c r="EX129" s="8" t="str">
        <f t="shared" si="509"/>
        <v/>
      </c>
      <c r="EY129" s="8" t="str">
        <f t="shared" si="510"/>
        <v/>
      </c>
      <c r="EZ129" s="8" t="str">
        <f t="shared" si="510"/>
        <v/>
      </c>
      <c r="FA129" s="8" t="str">
        <f t="shared" si="510"/>
        <v/>
      </c>
      <c r="FB129" s="8" t="str">
        <f t="shared" si="510"/>
        <v/>
      </c>
      <c r="FC129" s="8" t="str">
        <f t="shared" si="510"/>
        <v/>
      </c>
      <c r="FD129" s="8" t="str">
        <f t="shared" si="510"/>
        <v/>
      </c>
      <c r="FF129" s="77" t="s">
        <v>196</v>
      </c>
      <c r="FG129" s="57">
        <v>23</v>
      </c>
      <c r="FH129" s="56">
        <v>26</v>
      </c>
      <c r="FI129" s="56">
        <v>45</v>
      </c>
      <c r="FJ129" s="56">
        <v>60</v>
      </c>
      <c r="FK129" s="56">
        <v>59</v>
      </c>
      <c r="FL129" s="56">
        <v>35</v>
      </c>
      <c r="FM129" s="56">
        <v>54</v>
      </c>
      <c r="FN129" s="19"/>
      <c r="FO129" s="10"/>
      <c r="FP129" s="10"/>
      <c r="FQ129" s="10"/>
      <c r="FR129" s="10"/>
      <c r="FS129" s="10"/>
      <c r="FT129" s="9"/>
      <c r="FU129" s="8"/>
      <c r="FV129" s="8"/>
      <c r="FW129" s="8"/>
      <c r="FX129" s="8"/>
      <c r="FY129" s="8"/>
      <c r="FZ129" s="8"/>
      <c r="GA129" s="8"/>
      <c r="GB129" s="8"/>
      <c r="GC129" s="8"/>
    </row>
    <row r="130" spans="1:185" s="8" customFormat="1" x14ac:dyDescent="0.2">
      <c r="C130" s="16"/>
      <c r="D130" s="14">
        <f>SUM(D122:D129)</f>
        <v>50</v>
      </c>
      <c r="E130" s="14">
        <f>SUM(E122:E129)</f>
        <v>12</v>
      </c>
      <c r="F130" s="14">
        <f>SUM(F122:F129)</f>
        <v>50</v>
      </c>
      <c r="G130" s="14">
        <f>SUM(G122:G129)</f>
        <v>260</v>
      </c>
      <c r="H130" s="14">
        <f>SUM(H122:H129)</f>
        <v>260</v>
      </c>
      <c r="I130" s="15"/>
      <c r="J130" s="14">
        <f>SUM(J122:J129)</f>
        <v>0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2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E130" s="11"/>
      <c r="EF130" s="11"/>
      <c r="EG130" s="11"/>
      <c r="EH130" s="11"/>
      <c r="EI130" s="11"/>
      <c r="EJ130" s="11"/>
      <c r="EK130" s="11"/>
      <c r="EL130" s="11"/>
      <c r="FF130" s="13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9"/>
      <c r="FR130" s="9"/>
      <c r="FS130" s="9"/>
      <c r="FT130" s="9"/>
    </row>
    <row r="131" spans="1:185" s="8" customFormat="1" ht="12.75" thickBot="1" x14ac:dyDescent="0.25">
      <c r="A131" s="17" t="s">
        <v>314</v>
      </c>
      <c r="B131" s="274" t="s">
        <v>545</v>
      </c>
      <c r="C131" s="42" t="s">
        <v>431</v>
      </c>
      <c r="D131" s="15"/>
      <c r="E131" s="15"/>
      <c r="F131" s="15"/>
      <c r="G131" s="15"/>
      <c r="H131" s="15"/>
      <c r="I131" s="15"/>
      <c r="J131" s="15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2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E131" s="11"/>
      <c r="EF131" s="11"/>
      <c r="EG131" s="11"/>
      <c r="EH131" s="11"/>
      <c r="EI131" s="11"/>
      <c r="EJ131" s="11"/>
      <c r="EK131" s="11"/>
      <c r="EL131" s="11"/>
      <c r="FF131" s="13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9"/>
    </row>
    <row r="132" spans="1:185" s="8" customFormat="1" ht="12.75" thickBot="1" x14ac:dyDescent="0.25">
      <c r="A132" s="17" t="s">
        <v>51</v>
      </c>
      <c r="B132" s="17" t="s">
        <v>50</v>
      </c>
      <c r="C132" s="15" t="s">
        <v>42</v>
      </c>
      <c r="D132" s="15" t="s">
        <v>41</v>
      </c>
      <c r="E132" s="15" t="s">
        <v>40</v>
      </c>
      <c r="F132" s="15" t="s">
        <v>39</v>
      </c>
      <c r="G132" s="15" t="s">
        <v>38</v>
      </c>
      <c r="H132" s="15" t="s">
        <v>37</v>
      </c>
      <c r="I132" s="15" t="s">
        <v>36</v>
      </c>
      <c r="J132" s="15" t="s">
        <v>43</v>
      </c>
      <c r="L132" s="66" t="s">
        <v>154</v>
      </c>
      <c r="M132" s="41" t="s">
        <v>416</v>
      </c>
      <c r="N132" s="41" t="s">
        <v>484</v>
      </c>
      <c r="O132" s="41" t="s">
        <v>414</v>
      </c>
      <c r="P132" s="41" t="s">
        <v>413</v>
      </c>
      <c r="Q132" s="41" t="s">
        <v>399</v>
      </c>
      <c r="R132" s="41" t="s">
        <v>410</v>
      </c>
      <c r="S132" s="41" t="s">
        <v>409</v>
      </c>
      <c r="T132" s="41" t="s">
        <v>421</v>
      </c>
      <c r="U132" s="41" t="s">
        <v>367</v>
      </c>
      <c r="V132" s="41" t="s">
        <v>474</v>
      </c>
      <c r="W132" s="280" t="s">
        <v>415</v>
      </c>
      <c r="X132" s="13"/>
      <c r="Y132" s="13"/>
      <c r="Z132" s="13"/>
      <c r="AA132" s="13"/>
      <c r="AB132" s="66" t="s">
        <v>154</v>
      </c>
      <c r="AC132" s="41" t="s">
        <v>416</v>
      </c>
      <c r="AD132" s="41" t="s">
        <v>484</v>
      </c>
      <c r="AE132" s="41" t="s">
        <v>414</v>
      </c>
      <c r="AF132" s="41" t="s">
        <v>413</v>
      </c>
      <c r="AG132" s="41" t="s">
        <v>399</v>
      </c>
      <c r="AH132" s="41" t="s">
        <v>410</v>
      </c>
      <c r="AI132" s="41" t="s">
        <v>409</v>
      </c>
      <c r="AJ132" s="41" t="s">
        <v>421</v>
      </c>
      <c r="AK132" s="41" t="s">
        <v>367</v>
      </c>
      <c r="AL132" s="41" t="s">
        <v>474</v>
      </c>
      <c r="AM132" s="280" t="s">
        <v>415</v>
      </c>
      <c r="AN132" s="13"/>
      <c r="AO132" s="13"/>
      <c r="AP132" s="13"/>
      <c r="AQ132" s="12"/>
      <c r="DP132" s="16" t="s">
        <v>42</v>
      </c>
      <c r="DQ132" s="16" t="s">
        <v>49</v>
      </c>
      <c r="DR132" s="16" t="s">
        <v>48</v>
      </c>
      <c r="DS132" s="16" t="s">
        <v>47</v>
      </c>
      <c r="DT132" s="16" t="s">
        <v>46</v>
      </c>
      <c r="DU132" s="16" t="s">
        <v>45</v>
      </c>
      <c r="DV132" s="16" t="s">
        <v>44</v>
      </c>
      <c r="DW132" s="16" t="s">
        <v>41</v>
      </c>
      <c r="DX132" s="16" t="s">
        <v>40</v>
      </c>
      <c r="DY132" s="16" t="s">
        <v>39</v>
      </c>
      <c r="DZ132" s="16" t="s">
        <v>38</v>
      </c>
      <c r="EA132" s="16" t="s">
        <v>37</v>
      </c>
      <c r="EB132" s="16" t="s">
        <v>36</v>
      </c>
      <c r="EC132" s="16" t="s">
        <v>43</v>
      </c>
      <c r="ED132" s="16"/>
      <c r="EE132" s="16" t="s">
        <v>42</v>
      </c>
      <c r="EF132" s="16" t="s">
        <v>41</v>
      </c>
      <c r="EG132" s="16" t="s">
        <v>40</v>
      </c>
      <c r="EH132" s="16" t="s">
        <v>39</v>
      </c>
      <c r="EI132" s="16" t="s">
        <v>38</v>
      </c>
      <c r="EJ132" s="16" t="s">
        <v>37</v>
      </c>
      <c r="EK132" s="16" t="s">
        <v>36</v>
      </c>
      <c r="EL132" s="16" t="s">
        <v>43</v>
      </c>
      <c r="EX132" s="16" t="s">
        <v>42</v>
      </c>
      <c r="EY132" s="16" t="s">
        <v>41</v>
      </c>
      <c r="EZ132" s="16" t="s">
        <v>40</v>
      </c>
      <c r="FA132" s="16" t="s">
        <v>39</v>
      </c>
      <c r="FB132" s="16" t="s">
        <v>38</v>
      </c>
      <c r="FC132" s="16" t="s">
        <v>37</v>
      </c>
      <c r="FD132" s="16" t="s">
        <v>36</v>
      </c>
      <c r="FF132" s="96" t="s">
        <v>154</v>
      </c>
      <c r="FG132" s="68" t="s">
        <v>416</v>
      </c>
      <c r="FH132" s="68" t="s">
        <v>484</v>
      </c>
      <c r="FI132" s="68" t="s">
        <v>414</v>
      </c>
      <c r="FJ132" s="68" t="s">
        <v>413</v>
      </c>
      <c r="FK132" s="68" t="s">
        <v>399</v>
      </c>
      <c r="FL132" s="68" t="s">
        <v>410</v>
      </c>
      <c r="FM132" s="68" t="s">
        <v>409</v>
      </c>
      <c r="FN132" s="68" t="s">
        <v>421</v>
      </c>
      <c r="FO132" s="68" t="s">
        <v>367</v>
      </c>
      <c r="FP132" s="68" t="s">
        <v>474</v>
      </c>
      <c r="FQ132" s="282" t="s">
        <v>415</v>
      </c>
      <c r="FR132" s="10"/>
      <c r="FS132" s="10"/>
      <c r="FT132" s="9"/>
    </row>
    <row r="133" spans="1:185" s="8" customFormat="1" x14ac:dyDescent="0.2">
      <c r="A133" s="8">
        <v>1</v>
      </c>
      <c r="B133" s="8" t="s">
        <v>366</v>
      </c>
      <c r="C133" s="16">
        <v>18</v>
      </c>
      <c r="D133" s="16">
        <v>13</v>
      </c>
      <c r="E133" s="16">
        <v>3</v>
      </c>
      <c r="F133" s="16">
        <v>2</v>
      </c>
      <c r="G133" s="16">
        <v>59</v>
      </c>
      <c r="H133" s="16">
        <v>19</v>
      </c>
      <c r="I133" s="15">
        <v>42</v>
      </c>
      <c r="J133" s="16">
        <f t="shared" ref="J133:J143" si="520">G133-H133</f>
        <v>40</v>
      </c>
      <c r="L133" s="31" t="s">
        <v>408</v>
      </c>
      <c r="M133" s="38"/>
      <c r="N133" s="37" t="s">
        <v>135</v>
      </c>
      <c r="O133" s="37" t="s">
        <v>111</v>
      </c>
      <c r="P133" s="37" t="s">
        <v>98</v>
      </c>
      <c r="Q133" s="37" t="s">
        <v>55</v>
      </c>
      <c r="R133" s="37" t="s">
        <v>102</v>
      </c>
      <c r="S133" s="37" t="s">
        <v>120</v>
      </c>
      <c r="T133" s="37" t="s">
        <v>87</v>
      </c>
      <c r="U133" s="37" t="s">
        <v>487</v>
      </c>
      <c r="V133" s="37" t="s">
        <v>21</v>
      </c>
      <c r="W133" s="71"/>
      <c r="X133" s="13"/>
      <c r="Y133" s="13"/>
      <c r="Z133" s="13"/>
      <c r="AA133" s="13"/>
      <c r="AB133" s="31" t="s">
        <v>408</v>
      </c>
      <c r="AC133" s="38"/>
      <c r="AD133" s="37" t="s">
        <v>348</v>
      </c>
      <c r="AE133" s="37" t="s">
        <v>168</v>
      </c>
      <c r="AF133" s="37" t="s">
        <v>299</v>
      </c>
      <c r="AG133" s="37" t="s">
        <v>286</v>
      </c>
      <c r="AH133" s="37" t="s">
        <v>322</v>
      </c>
      <c r="AI133" s="37" t="s">
        <v>255</v>
      </c>
      <c r="AJ133" s="37" t="s">
        <v>105</v>
      </c>
      <c r="AK133" s="37" t="s">
        <v>359</v>
      </c>
      <c r="AL133" s="37" t="s">
        <v>63</v>
      </c>
      <c r="AM133" s="71"/>
      <c r="AN133" s="13"/>
      <c r="AO133" s="13"/>
      <c r="AP133" s="13"/>
      <c r="AQ133" s="12"/>
      <c r="AR133" s="52"/>
      <c r="AS133" s="51">
        <f t="shared" ref="AS133:BA133" si="521">(IF(N133="","",(IF(MID(N133,2,1)="-",LEFT(N133,1),LEFT(N133,2)))+0))</f>
        <v>1</v>
      </c>
      <c r="AT133" s="51">
        <f t="shared" si="521"/>
        <v>0</v>
      </c>
      <c r="AU133" s="51">
        <f t="shared" si="521"/>
        <v>1</v>
      </c>
      <c r="AV133" s="51">
        <f t="shared" si="521"/>
        <v>1</v>
      </c>
      <c r="AW133" s="51">
        <f t="shared" si="521"/>
        <v>2</v>
      </c>
      <c r="AX133" s="51">
        <f t="shared" si="521"/>
        <v>0</v>
      </c>
      <c r="AY133" s="51">
        <f t="shared" si="521"/>
        <v>1</v>
      </c>
      <c r="AZ133" s="51">
        <f t="shared" si="521"/>
        <v>2</v>
      </c>
      <c r="BA133" s="50">
        <f t="shared" si="521"/>
        <v>2</v>
      </c>
      <c r="BP133" s="9"/>
      <c r="BQ133" s="52"/>
      <c r="BR133" s="51">
        <f t="shared" ref="BR133:BZ133" si="522">(IF(N133="","",IF(RIGHT(N133,2)="10",RIGHT(N133,2),RIGHT(N133,1))+0))</f>
        <v>3</v>
      </c>
      <c r="BS133" s="51">
        <f t="shared" si="522"/>
        <v>4</v>
      </c>
      <c r="BT133" s="51">
        <f t="shared" si="522"/>
        <v>0</v>
      </c>
      <c r="BU133" s="51">
        <f t="shared" si="522"/>
        <v>1</v>
      </c>
      <c r="BV133" s="51">
        <f t="shared" si="522"/>
        <v>0</v>
      </c>
      <c r="BW133" s="51">
        <f t="shared" si="522"/>
        <v>1</v>
      </c>
      <c r="BX133" s="51">
        <f t="shared" si="522"/>
        <v>4</v>
      </c>
      <c r="BY133" s="51">
        <f t="shared" si="522"/>
        <v>8</v>
      </c>
      <c r="BZ133" s="50">
        <f t="shared" si="522"/>
        <v>2</v>
      </c>
      <c r="CO133" s="9"/>
      <c r="CP133" s="52"/>
      <c r="CQ133" s="51" t="str">
        <f t="shared" ref="CQ133:CY133" si="523">(IF(N133="","",IF(AS133&gt;BR133,"H",IF(AS133&lt;BR133,"A","D"))))</f>
        <v>A</v>
      </c>
      <c r="CR133" s="51" t="str">
        <f t="shared" si="523"/>
        <v>A</v>
      </c>
      <c r="CS133" s="51" t="str">
        <f t="shared" si="523"/>
        <v>H</v>
      </c>
      <c r="CT133" s="51" t="str">
        <f t="shared" si="523"/>
        <v>D</v>
      </c>
      <c r="CU133" s="51" t="str">
        <f t="shared" si="523"/>
        <v>H</v>
      </c>
      <c r="CV133" s="51" t="str">
        <f t="shared" si="523"/>
        <v>A</v>
      </c>
      <c r="CW133" s="51" t="str">
        <f t="shared" si="523"/>
        <v>A</v>
      </c>
      <c r="CX133" s="51" t="str">
        <f t="shared" si="523"/>
        <v>A</v>
      </c>
      <c r="CY133" s="50" t="str">
        <f t="shared" si="523"/>
        <v>D</v>
      </c>
      <c r="DN133" s="9"/>
      <c r="DO133" s="17" t="str">
        <f t="shared" ref="DO133:DO143" si="524">L133</f>
        <v>AFC Hornchurch</v>
      </c>
      <c r="DP133" s="21">
        <f t="shared" ref="DP133:DP142" si="525">SUM(DW133:DY133)</f>
        <v>18</v>
      </c>
      <c r="DQ133" s="11">
        <f t="shared" ref="DQ133:DQ142" si="526">COUNTIF($CP133:$DM133,"H")</f>
        <v>2</v>
      </c>
      <c r="DR133" s="11">
        <f t="shared" ref="DR133:DR142" si="527">COUNTIF($CP133:$DM133,"D")</f>
        <v>2</v>
      </c>
      <c r="DS133" s="11">
        <f t="shared" ref="DS133:DS142" si="528">COUNTIF($CP133:$DM133,"A")</f>
        <v>5</v>
      </c>
      <c r="DT133" s="11">
        <f>COUNTIF(CP$133:CP$142,"A")</f>
        <v>3</v>
      </c>
      <c r="DU133" s="11">
        <f>COUNTIF(CP$133:CP$142,"D")</f>
        <v>0</v>
      </c>
      <c r="DV133" s="11">
        <f>COUNTIF(CP$133:CP$142,"H")</f>
        <v>6</v>
      </c>
      <c r="DW133" s="21">
        <f t="shared" ref="DW133:DW142" si="529">DQ133+DT133</f>
        <v>5</v>
      </c>
      <c r="DX133" s="21">
        <f t="shared" ref="DX133:DX142" si="530">DR133+DU133</f>
        <v>2</v>
      </c>
      <c r="DY133" s="21">
        <f t="shared" ref="DY133:DY142" si="531">DS133+DV133</f>
        <v>11</v>
      </c>
      <c r="DZ133" s="20">
        <f>SUM($AR133:$BO133)+SUM(BQ$133:BQ$142)</f>
        <v>23</v>
      </c>
      <c r="EA133" s="20">
        <f>SUM($BQ133:$CN133)+SUM(AR$133:AR$142)</f>
        <v>52</v>
      </c>
      <c r="EB133" s="21">
        <f t="shared" ref="EB133:EB142" si="532">(DW133*3)+DX133</f>
        <v>17</v>
      </c>
      <c r="EC133" s="20">
        <f t="shared" ref="EC133:EC142" si="533">DZ133-EA133</f>
        <v>-29</v>
      </c>
      <c r="ED133" s="9"/>
      <c r="EE133" s="11">
        <f t="shared" ref="EE133:EE143" si="534">VLOOKUP($DO133,$B$133:$J$142,2,0)</f>
        <v>18</v>
      </c>
      <c r="EF133" s="11">
        <f t="shared" ref="EF133:EF143" si="535">VLOOKUP($DO133,$B$133:$J$142,3,0)</f>
        <v>5</v>
      </c>
      <c r="EG133" s="11">
        <f t="shared" ref="EG133:EG143" si="536">VLOOKUP($DO133,$B$133:$J$142,4,0)</f>
        <v>2</v>
      </c>
      <c r="EH133" s="11">
        <f t="shared" ref="EH133:EH143" si="537">VLOOKUP($DO133,$B$133:$J$142,5,0)</f>
        <v>11</v>
      </c>
      <c r="EI133" s="11">
        <f t="shared" ref="EI133:EI143" si="538">VLOOKUP($DO133,$B$133:$J$142,6,0)</f>
        <v>23</v>
      </c>
      <c r="EJ133" s="11">
        <f t="shared" ref="EJ133:EJ143" si="539">VLOOKUP($DO133,$B$133:$J$142,7,0)</f>
        <v>52</v>
      </c>
      <c r="EK133" s="11">
        <f t="shared" ref="EK133:EK143" si="540">VLOOKUP($DO133,$B$133:$J$142,8,0)</f>
        <v>17</v>
      </c>
      <c r="EL133" s="11">
        <f t="shared" ref="EL133:EL143" si="541">VLOOKUP($DO133,$B$133:$J$142,9,0)</f>
        <v>-29</v>
      </c>
      <c r="EN133" s="8">
        <f t="shared" ref="EN133:EN142" si="542">IF(DP133=EE133,0,1)</f>
        <v>0</v>
      </c>
      <c r="EO133" s="8">
        <f t="shared" ref="EO133:EO142" si="543">IF(DW133=EF133,0,1)</f>
        <v>0</v>
      </c>
      <c r="EP133" s="8">
        <f t="shared" ref="EP133:EP142" si="544">IF(DX133=EG133,0,1)</f>
        <v>0</v>
      </c>
      <c r="EQ133" s="8">
        <f t="shared" ref="EQ133:EQ142" si="545">IF(DY133=EH133,0,1)</f>
        <v>0</v>
      </c>
      <c r="ER133" s="8">
        <f t="shared" ref="ER133:ER142" si="546">IF(DZ133=EI133,0,1)</f>
        <v>0</v>
      </c>
      <c r="ES133" s="8">
        <f t="shared" ref="ES133:ES142" si="547">IF(EA133=EJ133,0,1)</f>
        <v>0</v>
      </c>
      <c r="ET133" s="8">
        <f t="shared" ref="ET133:ET142" si="548">IF(EB133=EK133,0,1)</f>
        <v>0</v>
      </c>
      <c r="EU133" s="8">
        <f t="shared" ref="EU133:EU142" si="549">IF(EC133=EL133,0,1)</f>
        <v>0</v>
      </c>
      <c r="EW133" s="8" t="str">
        <f t="shared" ref="EW133:EW142" si="550">IF(SUM($EN133:$EU133)=0,"",DO133)</f>
        <v/>
      </c>
      <c r="EX133" s="8" t="str">
        <f t="shared" ref="EX133:EX142" si="551">IF(SUM($EN133:$EU133)=0,"",EE133-DP133)</f>
        <v/>
      </c>
      <c r="EY133" s="8" t="str">
        <f t="shared" ref="EY133:EY142" si="552">IF(SUM($EN133:$EU133)=0,"",EF133-DW133)</f>
        <v/>
      </c>
      <c r="EZ133" s="8" t="str">
        <f t="shared" ref="EZ133:EZ142" si="553">IF(SUM($EN133:$EU133)=0,"",EG133-DX133)</f>
        <v/>
      </c>
      <c r="FA133" s="8" t="str">
        <f t="shared" ref="FA133:FA142" si="554">IF(SUM($EN133:$EU133)=0,"",EH133-DY133)</f>
        <v/>
      </c>
      <c r="FB133" s="8" t="str">
        <f t="shared" ref="FB133:FB142" si="555">IF(SUM($EN133:$EU133)=0,"",EI133-DZ133)</f>
        <v/>
      </c>
      <c r="FC133" s="8" t="str">
        <f t="shared" ref="FC133:FC142" si="556">IF(SUM($EN133:$EU133)=0,"",EJ133-EA133)</f>
        <v/>
      </c>
      <c r="FD133" s="8" t="str">
        <f t="shared" ref="FD133:FD142" si="557">IF(SUM($EN133:$EU133)=0,"",EK133-EB133)</f>
        <v/>
      </c>
      <c r="FF133" s="257" t="s">
        <v>408</v>
      </c>
      <c r="FG133" s="65"/>
      <c r="FH133" s="64">
        <v>32</v>
      </c>
      <c r="FI133" s="64">
        <v>28</v>
      </c>
      <c r="FJ133" s="64">
        <v>31</v>
      </c>
      <c r="FK133" s="64">
        <v>15</v>
      </c>
      <c r="FL133" s="64">
        <v>17</v>
      </c>
      <c r="FM133" s="64">
        <v>20</v>
      </c>
      <c r="FN133" s="64">
        <v>19</v>
      </c>
      <c r="FO133" s="64">
        <v>38</v>
      </c>
      <c r="FP133" s="64">
        <v>12</v>
      </c>
      <c r="FQ133" s="83"/>
      <c r="FR133" s="10"/>
      <c r="FS133" s="10"/>
      <c r="FT133" s="9"/>
    </row>
    <row r="134" spans="1:185" s="8" customFormat="1" x14ac:dyDescent="0.2">
      <c r="A134" s="8">
        <v>2</v>
      </c>
      <c r="B134" s="8" t="s">
        <v>406</v>
      </c>
      <c r="C134" s="16">
        <v>18</v>
      </c>
      <c r="D134" s="276">
        <v>9</v>
      </c>
      <c r="E134" s="180">
        <v>5</v>
      </c>
      <c r="F134" s="180">
        <v>4</v>
      </c>
      <c r="G134" s="276">
        <v>46</v>
      </c>
      <c r="H134" s="276">
        <v>27</v>
      </c>
      <c r="I134" s="194">
        <v>32</v>
      </c>
      <c r="J134" s="16">
        <f t="shared" si="520"/>
        <v>19</v>
      </c>
      <c r="L134" s="31" t="s">
        <v>478</v>
      </c>
      <c r="M134" s="33" t="s">
        <v>79</v>
      </c>
      <c r="N134" s="28"/>
      <c r="O134" s="29" t="s">
        <v>79</v>
      </c>
      <c r="P134" s="29" t="s">
        <v>135</v>
      </c>
      <c r="Q134" s="29" t="s">
        <v>309</v>
      </c>
      <c r="R134" s="29" t="s">
        <v>152</v>
      </c>
      <c r="S134" s="29" t="s">
        <v>161</v>
      </c>
      <c r="T134" s="29" t="s">
        <v>302</v>
      </c>
      <c r="U134" s="29" t="s">
        <v>143</v>
      </c>
      <c r="V134" s="29" t="s">
        <v>109</v>
      </c>
      <c r="W134" s="71"/>
      <c r="X134" s="13"/>
      <c r="Y134" s="13"/>
      <c r="Z134" s="13"/>
      <c r="AA134" s="13"/>
      <c r="AB134" s="31" t="s">
        <v>478</v>
      </c>
      <c r="AC134" s="33" t="s">
        <v>305</v>
      </c>
      <c r="AD134" s="28"/>
      <c r="AE134" s="29" t="s">
        <v>322</v>
      </c>
      <c r="AF134" s="29" t="s">
        <v>280</v>
      </c>
      <c r="AG134" s="29" t="s">
        <v>287</v>
      </c>
      <c r="AH134" s="29" t="s">
        <v>30</v>
      </c>
      <c r="AI134" s="29" t="s">
        <v>261</v>
      </c>
      <c r="AJ134" s="29" t="s">
        <v>31</v>
      </c>
      <c r="AK134" s="29" t="s">
        <v>131</v>
      </c>
      <c r="AL134" s="29" t="s">
        <v>255</v>
      </c>
      <c r="AM134" s="71"/>
      <c r="AN134" s="13"/>
      <c r="AO134" s="13"/>
      <c r="AP134" s="13"/>
      <c r="AQ134" s="12"/>
      <c r="AR134" s="49">
        <f t="shared" ref="AR134:AR142" si="558">(IF(M134="","",(IF(MID(M134,2,1)="-",LEFT(M134,1),LEFT(M134,2)))+0))</f>
        <v>0</v>
      </c>
      <c r="AS134" s="47"/>
      <c r="AT134" s="48">
        <f t="shared" ref="AT134:BA134" si="559">(IF(O134="","",(IF(MID(O134,2,1)="-",LEFT(O134,1),LEFT(O134,2)))+0))</f>
        <v>0</v>
      </c>
      <c r="AU134" s="48">
        <f t="shared" si="559"/>
        <v>1</v>
      </c>
      <c r="AV134" s="48">
        <f t="shared" si="559"/>
        <v>2</v>
      </c>
      <c r="AW134" s="48">
        <f t="shared" si="559"/>
        <v>4</v>
      </c>
      <c r="AX134" s="48">
        <f t="shared" si="559"/>
        <v>0</v>
      </c>
      <c r="AY134" s="48">
        <f t="shared" si="559"/>
        <v>6</v>
      </c>
      <c r="AZ134" s="48">
        <f t="shared" si="559"/>
        <v>3</v>
      </c>
      <c r="BA134" s="46">
        <f t="shared" si="559"/>
        <v>2</v>
      </c>
      <c r="BP134" s="9"/>
      <c r="BQ134" s="49">
        <f t="shared" ref="BQ134:BQ142" si="560">(IF(M134="","",IF(RIGHT(M134,2)="10",RIGHT(M134,2),RIGHT(M134,1))+0))</f>
        <v>2</v>
      </c>
      <c r="BR134" s="47"/>
      <c r="BS134" s="48">
        <f t="shared" ref="BS134:BZ134" si="561">(IF(O134="","",IF(RIGHT(O134,2)="10",RIGHT(O134,2),RIGHT(O134,1))+0))</f>
        <v>2</v>
      </c>
      <c r="BT134" s="48">
        <f t="shared" si="561"/>
        <v>3</v>
      </c>
      <c r="BU134" s="48">
        <f t="shared" si="561"/>
        <v>6</v>
      </c>
      <c r="BV134" s="48">
        <f t="shared" si="561"/>
        <v>0</v>
      </c>
      <c r="BW134" s="48">
        <f t="shared" si="561"/>
        <v>0</v>
      </c>
      <c r="BX134" s="48">
        <f t="shared" si="561"/>
        <v>3</v>
      </c>
      <c r="BY134" s="48">
        <f t="shared" si="561"/>
        <v>1</v>
      </c>
      <c r="BZ134" s="46">
        <f t="shared" si="561"/>
        <v>4</v>
      </c>
      <c r="CO134" s="9"/>
      <c r="CP134" s="49" t="str">
        <f t="shared" ref="CP134:CP142" si="562">(IF(M134="","",IF(AR134&gt;BQ134,"H",IF(AR134&lt;BQ134,"A","D"))))</f>
        <v>A</v>
      </c>
      <c r="CQ134" s="47"/>
      <c r="CR134" s="48" t="str">
        <f t="shared" ref="CR134:CY134" si="563">(IF(O134="","",IF(AT134&gt;BS134,"H",IF(AT134&lt;BS134,"A","D"))))</f>
        <v>A</v>
      </c>
      <c r="CS134" s="48" t="str">
        <f t="shared" si="563"/>
        <v>A</v>
      </c>
      <c r="CT134" s="48" t="str">
        <f t="shared" si="563"/>
        <v>A</v>
      </c>
      <c r="CU134" s="48" t="str">
        <f t="shared" si="563"/>
        <v>H</v>
      </c>
      <c r="CV134" s="48" t="str">
        <f t="shared" si="563"/>
        <v>D</v>
      </c>
      <c r="CW134" s="48" t="str">
        <f t="shared" si="563"/>
        <v>H</v>
      </c>
      <c r="CX134" s="48" t="str">
        <f t="shared" si="563"/>
        <v>H</v>
      </c>
      <c r="CY134" s="46" t="str">
        <f t="shared" si="563"/>
        <v>A</v>
      </c>
      <c r="DN134" s="9"/>
      <c r="DO134" s="17" t="str">
        <f t="shared" si="524"/>
        <v>Barking</v>
      </c>
      <c r="DP134" s="21">
        <f t="shared" si="525"/>
        <v>18</v>
      </c>
      <c r="DQ134" s="11">
        <f t="shared" si="526"/>
        <v>3</v>
      </c>
      <c r="DR134" s="11">
        <f t="shared" si="527"/>
        <v>1</v>
      </c>
      <c r="DS134" s="11">
        <f t="shared" si="528"/>
        <v>5</v>
      </c>
      <c r="DT134" s="11">
        <f>COUNTIF(CQ$133:CQ$142,"A")</f>
        <v>4</v>
      </c>
      <c r="DU134" s="11">
        <f>COUNTIF(CQ$133:CQ$142,"D")</f>
        <v>3</v>
      </c>
      <c r="DV134" s="11">
        <f>COUNTIF(CQ$133:CQ$142,"H")</f>
        <v>2</v>
      </c>
      <c r="DW134" s="21">
        <f t="shared" si="529"/>
        <v>7</v>
      </c>
      <c r="DX134" s="21">
        <f t="shared" si="530"/>
        <v>4</v>
      </c>
      <c r="DY134" s="21">
        <f t="shared" si="531"/>
        <v>7</v>
      </c>
      <c r="DZ134" s="20">
        <f>SUM($AR134:$BO134)+SUM(BR$133:BR$142)</f>
        <v>40</v>
      </c>
      <c r="EA134" s="20">
        <f>SUM($BQ134:$CN134)+SUM(AS$133:AS$142)</f>
        <v>31</v>
      </c>
      <c r="EB134" s="62" t="str">
        <f>(DW134*3)+DX134-9&amp;"x"</f>
        <v>16x</v>
      </c>
      <c r="EC134" s="20">
        <f t="shared" si="533"/>
        <v>9</v>
      </c>
      <c r="ED134" s="9"/>
      <c r="EE134" s="11">
        <f t="shared" si="534"/>
        <v>18</v>
      </c>
      <c r="EF134" s="11">
        <f t="shared" si="535"/>
        <v>7</v>
      </c>
      <c r="EG134" s="11">
        <f t="shared" si="536"/>
        <v>4</v>
      </c>
      <c r="EH134" s="11">
        <f t="shared" si="537"/>
        <v>7</v>
      </c>
      <c r="EI134" s="11">
        <f t="shared" si="538"/>
        <v>40</v>
      </c>
      <c r="EJ134" s="11">
        <f t="shared" si="539"/>
        <v>31</v>
      </c>
      <c r="EK134" s="11" t="str">
        <f t="shared" si="540"/>
        <v>16x</v>
      </c>
      <c r="EL134" s="11">
        <f t="shared" si="541"/>
        <v>9</v>
      </c>
      <c r="EN134" s="8">
        <f t="shared" si="542"/>
        <v>0</v>
      </c>
      <c r="EO134" s="8">
        <f t="shared" si="543"/>
        <v>0</v>
      </c>
      <c r="EP134" s="8">
        <f t="shared" si="544"/>
        <v>0</v>
      </c>
      <c r="EQ134" s="8">
        <f t="shared" si="545"/>
        <v>0</v>
      </c>
      <c r="ER134" s="8">
        <f t="shared" si="546"/>
        <v>0</v>
      </c>
      <c r="ES134" s="8">
        <f t="shared" si="547"/>
        <v>0</v>
      </c>
      <c r="ET134" s="8">
        <f t="shared" si="548"/>
        <v>0</v>
      </c>
      <c r="EU134" s="8">
        <f t="shared" si="549"/>
        <v>0</v>
      </c>
      <c r="EW134" s="8" t="str">
        <f t="shared" si="550"/>
        <v/>
      </c>
      <c r="EX134" s="8" t="str">
        <f t="shared" si="551"/>
        <v/>
      </c>
      <c r="EY134" s="8" t="str">
        <f t="shared" si="552"/>
        <v/>
      </c>
      <c r="EZ134" s="8" t="str">
        <f t="shared" si="553"/>
        <v/>
      </c>
      <c r="FA134" s="8" t="str">
        <f t="shared" si="554"/>
        <v/>
      </c>
      <c r="FB134" s="8" t="str">
        <f t="shared" si="555"/>
        <v/>
      </c>
      <c r="FC134" s="8" t="str">
        <f t="shared" si="556"/>
        <v/>
      </c>
      <c r="FD134" s="8" t="str">
        <f t="shared" si="557"/>
        <v/>
      </c>
      <c r="FF134" s="257" t="s">
        <v>478</v>
      </c>
      <c r="FG134" s="61">
        <v>20</v>
      </c>
      <c r="FH134" s="59"/>
      <c r="FI134" s="60">
        <v>22</v>
      </c>
      <c r="FJ134" s="60">
        <v>12</v>
      </c>
      <c r="FK134" s="60">
        <v>15</v>
      </c>
      <c r="FL134" s="60">
        <v>12</v>
      </c>
      <c r="FM134" s="60">
        <v>12</v>
      </c>
      <c r="FN134" s="60">
        <v>12</v>
      </c>
      <c r="FO134" s="60">
        <v>14</v>
      </c>
      <c r="FP134" s="60">
        <v>15</v>
      </c>
      <c r="FQ134" s="83"/>
      <c r="FR134" s="10"/>
      <c r="FS134" s="10"/>
      <c r="FT134" s="9"/>
    </row>
    <row r="135" spans="1:185" s="8" customFormat="1" x14ac:dyDescent="0.2">
      <c r="A135" s="8">
        <v>3</v>
      </c>
      <c r="B135" s="8" t="s">
        <v>401</v>
      </c>
      <c r="C135" s="16">
        <v>18</v>
      </c>
      <c r="D135" s="276">
        <v>7</v>
      </c>
      <c r="E135" s="276">
        <v>5</v>
      </c>
      <c r="F135" s="276">
        <v>6</v>
      </c>
      <c r="G135" s="276">
        <v>30</v>
      </c>
      <c r="H135" s="276">
        <v>37</v>
      </c>
      <c r="I135" s="277">
        <v>26</v>
      </c>
      <c r="J135" s="16">
        <f t="shared" si="520"/>
        <v>-7</v>
      </c>
      <c r="L135" s="31" t="s">
        <v>406</v>
      </c>
      <c r="M135" s="33" t="s">
        <v>143</v>
      </c>
      <c r="N135" s="29" t="s">
        <v>161</v>
      </c>
      <c r="O135" s="28"/>
      <c r="P135" s="29" t="s">
        <v>102</v>
      </c>
      <c r="Q135" s="29" t="s">
        <v>86</v>
      </c>
      <c r="R135" s="29" t="s">
        <v>28</v>
      </c>
      <c r="S135" s="29" t="s">
        <v>62</v>
      </c>
      <c r="T135" s="29" t="s">
        <v>152</v>
      </c>
      <c r="U135" s="29" t="s">
        <v>161</v>
      </c>
      <c r="V135" s="29" t="s">
        <v>165</v>
      </c>
      <c r="W135" s="71"/>
      <c r="X135" s="13"/>
      <c r="Y135" s="13"/>
      <c r="Z135" s="13"/>
      <c r="AA135" s="13"/>
      <c r="AB135" s="31" t="s">
        <v>406</v>
      </c>
      <c r="AC135" s="33" t="s">
        <v>493</v>
      </c>
      <c r="AD135" s="29" t="s">
        <v>249</v>
      </c>
      <c r="AE135" s="28"/>
      <c r="AF135" s="29" t="s">
        <v>129</v>
      </c>
      <c r="AG135" s="29" t="s">
        <v>284</v>
      </c>
      <c r="AH135" s="29" t="s">
        <v>251</v>
      </c>
      <c r="AI135" s="29" t="s">
        <v>280</v>
      </c>
      <c r="AJ135" s="29" t="s">
        <v>223</v>
      </c>
      <c r="AK135" s="29" t="s">
        <v>293</v>
      </c>
      <c r="AL135" s="29" t="s">
        <v>214</v>
      </c>
      <c r="AM135" s="71"/>
      <c r="AN135" s="13"/>
      <c r="AO135" s="13"/>
      <c r="AP135" s="13"/>
      <c r="AQ135" s="12"/>
      <c r="AR135" s="49">
        <f t="shared" si="558"/>
        <v>3</v>
      </c>
      <c r="AS135" s="48">
        <f t="shared" ref="AS135:AS141" si="564">(IF(N135="","",(IF(MID(N135,2,1)="-",LEFT(N135,1),LEFT(N135,2)))+0))</f>
        <v>0</v>
      </c>
      <c r="AT135" s="47"/>
      <c r="AU135" s="48">
        <f t="shared" ref="AU135:BA135" si="565">(IF(P135="","",(IF(MID(P135,2,1)="-",LEFT(P135,1),LEFT(P135,2)))+0))</f>
        <v>2</v>
      </c>
      <c r="AV135" s="48">
        <f t="shared" si="565"/>
        <v>4</v>
      </c>
      <c r="AW135" s="48">
        <f t="shared" si="565"/>
        <v>3</v>
      </c>
      <c r="AX135" s="48">
        <f t="shared" si="565"/>
        <v>4</v>
      </c>
      <c r="AY135" s="48">
        <f t="shared" si="565"/>
        <v>4</v>
      </c>
      <c r="AZ135" s="48">
        <f t="shared" si="565"/>
        <v>0</v>
      </c>
      <c r="BA135" s="46">
        <f t="shared" si="565"/>
        <v>3</v>
      </c>
      <c r="BP135" s="9"/>
      <c r="BQ135" s="49">
        <f t="shared" si="560"/>
        <v>1</v>
      </c>
      <c r="BR135" s="48">
        <f t="shared" ref="BR135:BR141" si="566">(IF(N135="","",IF(RIGHT(N135,2)="10",RIGHT(N135,2),RIGHT(N135,1))+0))</f>
        <v>0</v>
      </c>
      <c r="BS135" s="47"/>
      <c r="BT135" s="48">
        <f t="shared" ref="BT135:BZ135" si="567">(IF(P135="","",IF(RIGHT(P135,2)="10",RIGHT(P135,2),RIGHT(P135,1))+0))</f>
        <v>0</v>
      </c>
      <c r="BU135" s="48">
        <f t="shared" si="567"/>
        <v>5</v>
      </c>
      <c r="BV135" s="48">
        <f t="shared" si="567"/>
        <v>0</v>
      </c>
      <c r="BW135" s="48">
        <f t="shared" si="567"/>
        <v>1</v>
      </c>
      <c r="BX135" s="48">
        <f t="shared" si="567"/>
        <v>0</v>
      </c>
      <c r="BY135" s="48">
        <f t="shared" si="567"/>
        <v>0</v>
      </c>
      <c r="BZ135" s="46">
        <f t="shared" si="567"/>
        <v>4</v>
      </c>
      <c r="CO135" s="9"/>
      <c r="CP135" s="49" t="str">
        <f t="shared" si="562"/>
        <v>H</v>
      </c>
      <c r="CQ135" s="48" t="str">
        <f t="shared" ref="CQ135:CQ141" si="568">(IF(N135="","",IF(AS135&gt;BR135,"H",IF(AS135&lt;BR135,"A","D"))))</f>
        <v>D</v>
      </c>
      <c r="CR135" s="47"/>
      <c r="CS135" s="48" t="str">
        <f t="shared" ref="CS135:CY135" si="569">(IF(P135="","",IF(AU135&gt;BT135,"H",IF(AU135&lt;BT135,"A","D"))))</f>
        <v>H</v>
      </c>
      <c r="CT135" s="48" t="str">
        <f t="shared" si="569"/>
        <v>A</v>
      </c>
      <c r="CU135" s="48" t="str">
        <f t="shared" si="569"/>
        <v>H</v>
      </c>
      <c r="CV135" s="48" t="str">
        <f t="shared" si="569"/>
        <v>H</v>
      </c>
      <c r="CW135" s="48" t="str">
        <f t="shared" si="569"/>
        <v>H</v>
      </c>
      <c r="CX135" s="48" t="str">
        <f t="shared" si="569"/>
        <v>D</v>
      </c>
      <c r="CY135" s="46" t="str">
        <f t="shared" si="569"/>
        <v>A</v>
      </c>
      <c r="DN135" s="9"/>
      <c r="DO135" s="17" t="str">
        <f t="shared" si="524"/>
        <v>Brentwood Town</v>
      </c>
      <c r="DP135" s="21">
        <f t="shared" si="525"/>
        <v>18</v>
      </c>
      <c r="DQ135" s="11">
        <f t="shared" si="526"/>
        <v>5</v>
      </c>
      <c r="DR135" s="11">
        <f t="shared" si="527"/>
        <v>2</v>
      </c>
      <c r="DS135" s="11">
        <f t="shared" si="528"/>
        <v>2</v>
      </c>
      <c r="DT135" s="11">
        <f>COUNTIF(CR$133:CR$142,"A")</f>
        <v>4</v>
      </c>
      <c r="DU135" s="11">
        <f>COUNTIF(CR$133:CR$142,"D")</f>
        <v>3</v>
      </c>
      <c r="DV135" s="11">
        <f>COUNTIF(CR$133:CR$142,"H")</f>
        <v>2</v>
      </c>
      <c r="DW135" s="21">
        <f t="shared" si="529"/>
        <v>9</v>
      </c>
      <c r="DX135" s="21">
        <f t="shared" si="530"/>
        <v>5</v>
      </c>
      <c r="DY135" s="21">
        <f t="shared" si="531"/>
        <v>4</v>
      </c>
      <c r="DZ135" s="20">
        <f>SUM($AR135:$BO135)+SUM(BS$133:BS$142)</f>
        <v>46</v>
      </c>
      <c r="EA135" s="20">
        <f>SUM($BQ135:$CN135)+SUM(AT$133:AT$142)</f>
        <v>27</v>
      </c>
      <c r="EB135" s="21">
        <f t="shared" si="532"/>
        <v>32</v>
      </c>
      <c r="EC135" s="20">
        <f t="shared" si="533"/>
        <v>19</v>
      </c>
      <c r="ED135" s="9"/>
      <c r="EE135" s="11">
        <f t="shared" si="534"/>
        <v>18</v>
      </c>
      <c r="EF135" s="11">
        <f t="shared" si="535"/>
        <v>9</v>
      </c>
      <c r="EG135" s="11">
        <f t="shared" si="536"/>
        <v>5</v>
      </c>
      <c r="EH135" s="11">
        <f t="shared" si="537"/>
        <v>4</v>
      </c>
      <c r="EI135" s="11">
        <f t="shared" si="538"/>
        <v>46</v>
      </c>
      <c r="EJ135" s="11">
        <f t="shared" si="539"/>
        <v>27</v>
      </c>
      <c r="EK135" s="11">
        <f t="shared" si="540"/>
        <v>32</v>
      </c>
      <c r="EL135" s="11">
        <f t="shared" si="541"/>
        <v>19</v>
      </c>
      <c r="EN135" s="8">
        <f t="shared" si="542"/>
        <v>0</v>
      </c>
      <c r="EO135" s="8">
        <f t="shared" si="543"/>
        <v>0</v>
      </c>
      <c r="EP135" s="8">
        <f t="shared" si="544"/>
        <v>0</v>
      </c>
      <c r="EQ135" s="8">
        <f t="shared" si="545"/>
        <v>0</v>
      </c>
      <c r="ER135" s="8">
        <f t="shared" si="546"/>
        <v>0</v>
      </c>
      <c r="ES135" s="8">
        <f t="shared" si="547"/>
        <v>0</v>
      </c>
      <c r="ET135" s="8">
        <f t="shared" si="548"/>
        <v>0</v>
      </c>
      <c r="EU135" s="8">
        <f t="shared" si="549"/>
        <v>0</v>
      </c>
      <c r="EW135" s="8" t="str">
        <f t="shared" si="550"/>
        <v/>
      </c>
      <c r="EX135" s="8" t="str">
        <f t="shared" si="551"/>
        <v/>
      </c>
      <c r="EY135" s="8" t="str">
        <f t="shared" si="552"/>
        <v/>
      </c>
      <c r="EZ135" s="8" t="str">
        <f t="shared" si="553"/>
        <v/>
      </c>
      <c r="FA135" s="8" t="str">
        <f t="shared" si="554"/>
        <v/>
      </c>
      <c r="FB135" s="8" t="str">
        <f t="shared" si="555"/>
        <v/>
      </c>
      <c r="FC135" s="8" t="str">
        <f t="shared" si="556"/>
        <v/>
      </c>
      <c r="FD135" s="8" t="str">
        <f t="shared" si="557"/>
        <v/>
      </c>
      <c r="FF135" s="257" t="s">
        <v>406</v>
      </c>
      <c r="FG135" s="61">
        <v>21</v>
      </c>
      <c r="FH135" s="60">
        <v>20</v>
      </c>
      <c r="FI135" s="59"/>
      <c r="FJ135" s="60">
        <v>25</v>
      </c>
      <c r="FK135" s="60">
        <v>15</v>
      </c>
      <c r="FL135" s="60">
        <v>25</v>
      </c>
      <c r="FM135" s="60">
        <v>22</v>
      </c>
      <c r="FN135" s="60">
        <v>24</v>
      </c>
      <c r="FO135" s="60">
        <v>25</v>
      </c>
      <c r="FP135" s="60">
        <v>25</v>
      </c>
      <c r="FQ135" s="83"/>
      <c r="FR135" s="10"/>
      <c r="FS135" s="10"/>
      <c r="FT135" s="9"/>
    </row>
    <row r="136" spans="1:185" s="8" customFormat="1" x14ac:dyDescent="0.2">
      <c r="A136" s="8">
        <v>4</v>
      </c>
      <c r="B136" s="8" t="s">
        <v>464</v>
      </c>
      <c r="C136" s="16">
        <v>18</v>
      </c>
      <c r="D136" s="180">
        <v>8</v>
      </c>
      <c r="E136" s="180">
        <v>3</v>
      </c>
      <c r="F136" s="276">
        <v>7</v>
      </c>
      <c r="G136" s="276">
        <v>52</v>
      </c>
      <c r="H136" s="276">
        <v>41</v>
      </c>
      <c r="I136" s="194">
        <v>27</v>
      </c>
      <c r="J136" s="16">
        <f t="shared" si="520"/>
        <v>11</v>
      </c>
      <c r="L136" s="31" t="s">
        <v>402</v>
      </c>
      <c r="M136" s="33" t="s">
        <v>62</v>
      </c>
      <c r="N136" s="29" t="s">
        <v>87</v>
      </c>
      <c r="O136" s="29" t="s">
        <v>75</v>
      </c>
      <c r="P136" s="28"/>
      <c r="Q136" s="29" t="s">
        <v>35</v>
      </c>
      <c r="R136" s="29" t="s">
        <v>52</v>
      </c>
      <c r="S136" s="29" t="s">
        <v>123</v>
      </c>
      <c r="T136" s="29" t="s">
        <v>55</v>
      </c>
      <c r="U136" s="29" t="s">
        <v>120</v>
      </c>
      <c r="V136" s="29" t="s">
        <v>135</v>
      </c>
      <c r="W136" s="71" t="s">
        <v>16</v>
      </c>
      <c r="X136" s="13"/>
      <c r="Y136" s="13"/>
      <c r="Z136" s="13"/>
      <c r="AA136" s="13"/>
      <c r="AB136" s="31" t="s">
        <v>402</v>
      </c>
      <c r="AC136" s="33" t="s">
        <v>190</v>
      </c>
      <c r="AD136" s="29" t="s">
        <v>212</v>
      </c>
      <c r="AE136" s="29" t="s">
        <v>130</v>
      </c>
      <c r="AF136" s="28"/>
      <c r="AG136" s="29" t="s">
        <v>144</v>
      </c>
      <c r="AH136" s="29" t="s">
        <v>132</v>
      </c>
      <c r="AI136" s="29" t="s">
        <v>191</v>
      </c>
      <c r="AJ136" s="29" t="s">
        <v>293</v>
      </c>
      <c r="AK136" s="29" t="s">
        <v>74</v>
      </c>
      <c r="AL136" s="29" t="s">
        <v>134</v>
      </c>
      <c r="AM136" s="71" t="s">
        <v>211</v>
      </c>
      <c r="AN136" s="13"/>
      <c r="AO136" s="13"/>
      <c r="AP136" s="13"/>
      <c r="AQ136" s="12"/>
      <c r="AR136" s="49">
        <f t="shared" si="558"/>
        <v>4</v>
      </c>
      <c r="AS136" s="48">
        <f t="shared" si="564"/>
        <v>1</v>
      </c>
      <c r="AT136" s="48">
        <f t="shared" ref="AT136:AT143" si="570">(IF(O136="","",(IF(MID(O136,2,1)="-",LEFT(O136,1),LEFT(O136,2)))+0))</f>
        <v>3</v>
      </c>
      <c r="AU136" s="47"/>
      <c r="AV136" s="48">
        <f t="shared" ref="AV136:BA136" si="571">(IF(Q136="","",(IF(MID(Q136,2,1)="-",LEFT(Q136,1),LEFT(Q136,2)))+0))</f>
        <v>1</v>
      </c>
      <c r="AW136" s="48">
        <f t="shared" si="571"/>
        <v>3</v>
      </c>
      <c r="AX136" s="48">
        <f t="shared" si="571"/>
        <v>6</v>
      </c>
      <c r="AY136" s="48">
        <f t="shared" si="571"/>
        <v>1</v>
      </c>
      <c r="AZ136" s="48">
        <f t="shared" si="571"/>
        <v>0</v>
      </c>
      <c r="BA136" s="46">
        <f t="shared" si="571"/>
        <v>1</v>
      </c>
      <c r="BP136" s="9"/>
      <c r="BQ136" s="49">
        <f t="shared" si="560"/>
        <v>1</v>
      </c>
      <c r="BR136" s="48">
        <f t="shared" si="566"/>
        <v>4</v>
      </c>
      <c r="BS136" s="48">
        <f t="shared" ref="BS136:BS143" si="572">(IF(O136="","",IF(RIGHT(O136,2)="10",RIGHT(O136,2),RIGHT(O136,1))+0))</f>
        <v>3</v>
      </c>
      <c r="BT136" s="47"/>
      <c r="BU136" s="48">
        <f t="shared" ref="BU136:BZ136" si="573">(IF(Q136="","",IF(RIGHT(Q136,2)="10",RIGHT(Q136,2),RIGHT(Q136,1))+0))</f>
        <v>2</v>
      </c>
      <c r="BV136" s="48">
        <f t="shared" si="573"/>
        <v>2</v>
      </c>
      <c r="BW136" s="48">
        <f t="shared" si="573"/>
        <v>2</v>
      </c>
      <c r="BX136" s="48">
        <f t="shared" si="573"/>
        <v>1</v>
      </c>
      <c r="BY136" s="48">
        <f t="shared" si="573"/>
        <v>1</v>
      </c>
      <c r="BZ136" s="46">
        <f t="shared" si="573"/>
        <v>3</v>
      </c>
      <c r="CO136" s="9"/>
      <c r="CP136" s="49" t="str">
        <f t="shared" si="562"/>
        <v>H</v>
      </c>
      <c r="CQ136" s="48" t="str">
        <f t="shared" si="568"/>
        <v>A</v>
      </c>
      <c r="CR136" s="48" t="str">
        <f>(IF(O136="","",IF(AT136&gt;BS136,"H",IF(AT136&lt;BS136,"A","D"))))</f>
        <v>D</v>
      </c>
      <c r="CS136" s="47"/>
      <c r="CT136" s="48" t="str">
        <f t="shared" ref="CT136:CY136" si="574">(IF(Q136="","",IF(AV136&gt;BU136,"H",IF(AV136&lt;BU136,"A","D"))))</f>
        <v>A</v>
      </c>
      <c r="CU136" s="48" t="str">
        <f t="shared" si="574"/>
        <v>H</v>
      </c>
      <c r="CV136" s="48" t="str">
        <f t="shared" si="574"/>
        <v>H</v>
      </c>
      <c r="CW136" s="48" t="str">
        <f t="shared" si="574"/>
        <v>D</v>
      </c>
      <c r="CX136" s="48" t="str">
        <f t="shared" si="574"/>
        <v>A</v>
      </c>
      <c r="CY136" s="46" t="str">
        <f t="shared" si="574"/>
        <v>A</v>
      </c>
      <c r="DN136" s="9"/>
      <c r="DO136" s="17" t="str">
        <f t="shared" si="524"/>
        <v>Cheshunt</v>
      </c>
      <c r="DP136" s="21">
        <f t="shared" si="525"/>
        <v>18</v>
      </c>
      <c r="DQ136" s="11">
        <f t="shared" si="526"/>
        <v>3</v>
      </c>
      <c r="DR136" s="11">
        <f t="shared" si="527"/>
        <v>2</v>
      </c>
      <c r="DS136" s="11">
        <f t="shared" si="528"/>
        <v>4</v>
      </c>
      <c r="DT136" s="11">
        <f>COUNTIF(CS$133:CS$142,"A")</f>
        <v>3</v>
      </c>
      <c r="DU136" s="11">
        <f>COUNTIF(CS$133:CS$142,"D")</f>
        <v>2</v>
      </c>
      <c r="DV136" s="11">
        <f>COUNTIF(CS$133:CS$142,"H")</f>
        <v>4</v>
      </c>
      <c r="DW136" s="21">
        <f t="shared" si="529"/>
        <v>6</v>
      </c>
      <c r="DX136" s="21">
        <f t="shared" si="530"/>
        <v>4</v>
      </c>
      <c r="DY136" s="21">
        <f t="shared" si="531"/>
        <v>8</v>
      </c>
      <c r="DZ136" s="20">
        <f>SUM($AR136:$BO136)+SUM(BT$133:BT$142)</f>
        <v>33</v>
      </c>
      <c r="EA136" s="20">
        <f>SUM($BQ136:$CN136)+SUM(AU$133:AU$142)</f>
        <v>31</v>
      </c>
      <c r="EB136" s="62" t="str">
        <f>(DW136*3)+DX136-3&amp;"+"</f>
        <v>19+</v>
      </c>
      <c r="EC136" s="20">
        <f t="shared" si="533"/>
        <v>2</v>
      </c>
      <c r="ED136" s="9"/>
      <c r="EE136" s="11">
        <f t="shared" si="534"/>
        <v>18</v>
      </c>
      <c r="EF136" s="11">
        <f t="shared" si="535"/>
        <v>6</v>
      </c>
      <c r="EG136" s="11">
        <f t="shared" si="536"/>
        <v>4</v>
      </c>
      <c r="EH136" s="11">
        <f t="shared" si="537"/>
        <v>8</v>
      </c>
      <c r="EI136" s="11">
        <f t="shared" si="538"/>
        <v>33</v>
      </c>
      <c r="EJ136" s="11">
        <f t="shared" si="539"/>
        <v>31</v>
      </c>
      <c r="EK136" s="11" t="str">
        <f t="shared" si="540"/>
        <v>19+</v>
      </c>
      <c r="EL136" s="11">
        <f t="shared" si="541"/>
        <v>2</v>
      </c>
      <c r="EN136" s="8">
        <f t="shared" si="542"/>
        <v>0</v>
      </c>
      <c r="EO136" s="8">
        <f t="shared" si="543"/>
        <v>0</v>
      </c>
      <c r="EP136" s="8">
        <f t="shared" si="544"/>
        <v>0</v>
      </c>
      <c r="EQ136" s="8">
        <f t="shared" si="545"/>
        <v>0</v>
      </c>
      <c r="ER136" s="8">
        <f t="shared" si="546"/>
        <v>0</v>
      </c>
      <c r="ES136" s="8">
        <f t="shared" si="547"/>
        <v>0</v>
      </c>
      <c r="ET136" s="8">
        <f t="shared" si="548"/>
        <v>0</v>
      </c>
      <c r="EU136" s="8">
        <f t="shared" si="549"/>
        <v>0</v>
      </c>
      <c r="EW136" s="8" t="str">
        <f t="shared" si="550"/>
        <v/>
      </c>
      <c r="EX136" s="8" t="str">
        <f t="shared" si="551"/>
        <v/>
      </c>
      <c r="EY136" s="8" t="str">
        <f t="shared" si="552"/>
        <v/>
      </c>
      <c r="EZ136" s="8" t="str">
        <f t="shared" si="553"/>
        <v/>
      </c>
      <c r="FA136" s="8" t="str">
        <f t="shared" si="554"/>
        <v/>
      </c>
      <c r="FB136" s="8" t="str">
        <f t="shared" si="555"/>
        <v/>
      </c>
      <c r="FC136" s="8" t="str">
        <f t="shared" si="556"/>
        <v/>
      </c>
      <c r="FD136" s="8" t="str">
        <f t="shared" si="557"/>
        <v/>
      </c>
      <c r="FF136" s="257" t="s">
        <v>402</v>
      </c>
      <c r="FG136" s="61">
        <v>32</v>
      </c>
      <c r="FH136" s="60">
        <v>24</v>
      </c>
      <c r="FI136" s="60">
        <v>31</v>
      </c>
      <c r="FJ136" s="59"/>
      <c r="FK136" s="60">
        <v>57</v>
      </c>
      <c r="FL136" s="60">
        <v>28</v>
      </c>
      <c r="FM136" s="60">
        <v>42</v>
      </c>
      <c r="FN136" s="60">
        <v>39</v>
      </c>
      <c r="FO136" s="60">
        <v>25</v>
      </c>
      <c r="FP136" s="60">
        <v>95</v>
      </c>
      <c r="FQ136" s="83">
        <v>95</v>
      </c>
      <c r="FR136" s="10"/>
      <c r="FS136" s="10"/>
      <c r="FT136" s="9"/>
    </row>
    <row r="137" spans="1:185" s="8" customFormat="1" x14ac:dyDescent="0.2">
      <c r="A137" s="8">
        <v>5</v>
      </c>
      <c r="B137" s="8" t="s">
        <v>463</v>
      </c>
      <c r="C137" s="16">
        <v>18</v>
      </c>
      <c r="D137" s="16">
        <v>7</v>
      </c>
      <c r="E137" s="16">
        <v>4</v>
      </c>
      <c r="F137" s="16">
        <v>7</v>
      </c>
      <c r="G137" s="16">
        <v>37</v>
      </c>
      <c r="H137" s="16">
        <v>39</v>
      </c>
      <c r="I137" s="15">
        <v>25</v>
      </c>
      <c r="J137" s="16">
        <f t="shared" si="520"/>
        <v>-2</v>
      </c>
      <c r="L137" s="31" t="s">
        <v>464</v>
      </c>
      <c r="M137" s="33" t="s">
        <v>102</v>
      </c>
      <c r="N137" s="29" t="s">
        <v>21</v>
      </c>
      <c r="O137" s="29" t="s">
        <v>75</v>
      </c>
      <c r="P137" s="29" t="s">
        <v>99</v>
      </c>
      <c r="Q137" s="28"/>
      <c r="R137" s="29" t="s">
        <v>361</v>
      </c>
      <c r="S137" s="29" t="s">
        <v>83</v>
      </c>
      <c r="T137" s="29" t="s">
        <v>165</v>
      </c>
      <c r="U137" s="29" t="s">
        <v>16</v>
      </c>
      <c r="V137" s="29" t="s">
        <v>323</v>
      </c>
      <c r="W137" s="71"/>
      <c r="X137" s="13"/>
      <c r="Y137" s="13"/>
      <c r="Z137" s="13"/>
      <c r="AA137" s="13"/>
      <c r="AB137" s="31" t="s">
        <v>464</v>
      </c>
      <c r="AC137" s="33" t="s">
        <v>119</v>
      </c>
      <c r="AD137" s="29" t="s">
        <v>156</v>
      </c>
      <c r="AE137" s="29" t="s">
        <v>370</v>
      </c>
      <c r="AF137" s="29" t="s">
        <v>262</v>
      </c>
      <c r="AG137" s="28"/>
      <c r="AH137" s="29" t="s">
        <v>141</v>
      </c>
      <c r="AI137" s="29" t="s">
        <v>137</v>
      </c>
      <c r="AJ137" s="29" t="s">
        <v>330</v>
      </c>
      <c r="AK137" s="29" t="s">
        <v>133</v>
      </c>
      <c r="AL137" s="29" t="s">
        <v>158</v>
      </c>
      <c r="AM137" s="71"/>
      <c r="AN137" s="13"/>
      <c r="AO137" s="13"/>
      <c r="AP137" s="13"/>
      <c r="AQ137" s="12"/>
      <c r="AR137" s="49">
        <f t="shared" si="558"/>
        <v>2</v>
      </c>
      <c r="AS137" s="48">
        <f t="shared" si="564"/>
        <v>2</v>
      </c>
      <c r="AT137" s="48">
        <f t="shared" si="570"/>
        <v>3</v>
      </c>
      <c r="AU137" s="48">
        <f t="shared" ref="AU137:AU143" si="575">(IF(P137="","",(IF(MID(P137,2,1)="-",LEFT(P137,1),LEFT(P137,2)))+0))</f>
        <v>1</v>
      </c>
      <c r="AV137" s="47"/>
      <c r="AW137" s="48">
        <f>(IF(R137="","",(IF(MID(R137,2,1)="-",LEFT(R137,1),LEFT(R137,2)))+0))</f>
        <v>11</v>
      </c>
      <c r="AX137" s="48">
        <f>(IF(S137="","",(IF(MID(S137,2,1)="-",LEFT(S137,1),LEFT(S137,2)))+0))</f>
        <v>2</v>
      </c>
      <c r="AY137" s="48">
        <f>(IF(T137="","",(IF(MID(T137,2,1)="-",LEFT(T137,1),LEFT(T137,2)))+0))</f>
        <v>3</v>
      </c>
      <c r="AZ137" s="48">
        <f>(IF(U137="","",(IF(MID(U137,2,1)="-",LEFT(U137,1),LEFT(U137,2)))+0))</f>
        <v>2</v>
      </c>
      <c r="BA137" s="46">
        <f>(IF(V137="","",(IF(MID(V137,2,1)="-",LEFT(V137,1),LEFT(V137,2)))+0))</f>
        <v>6</v>
      </c>
      <c r="BP137" s="9"/>
      <c r="BQ137" s="49">
        <f t="shared" si="560"/>
        <v>0</v>
      </c>
      <c r="BR137" s="48">
        <f t="shared" si="566"/>
        <v>2</v>
      </c>
      <c r="BS137" s="48">
        <f t="shared" si="572"/>
        <v>3</v>
      </c>
      <c r="BT137" s="48">
        <f t="shared" ref="BT137:BT143" si="576">(IF(P137="","",IF(RIGHT(P137,2)="10",RIGHT(P137,2),RIGHT(P137,1))+0))</f>
        <v>5</v>
      </c>
      <c r="BU137" s="47"/>
      <c r="BV137" s="48">
        <f>(IF(R137="","",IF(RIGHT(R137,2)="10",RIGHT(R137,2),RIGHT(R137,1))+0))</f>
        <v>0</v>
      </c>
      <c r="BW137" s="48">
        <f>(IF(S137="","",IF(RIGHT(S137,2)="10",RIGHT(S137,2),RIGHT(S137,1))+0))</f>
        <v>3</v>
      </c>
      <c r="BX137" s="48">
        <f>(IF(T137="","",IF(RIGHT(T137,2)="10",RIGHT(T137,2),RIGHT(T137,1))+0))</f>
        <v>4</v>
      </c>
      <c r="BY137" s="48">
        <f>(IF(U137="","",IF(RIGHT(U137,2)="10",RIGHT(U137,2),RIGHT(U137,1))+0))</f>
        <v>1</v>
      </c>
      <c r="BZ137" s="46">
        <f>(IF(V137="","",IF(RIGHT(V137,2)="10",RIGHT(V137,2),RIGHT(V137,1))+0))</f>
        <v>4</v>
      </c>
      <c r="CO137" s="9"/>
      <c r="CP137" s="49" t="str">
        <f t="shared" si="562"/>
        <v>H</v>
      </c>
      <c r="CQ137" s="48" t="str">
        <f t="shared" si="568"/>
        <v>D</v>
      </c>
      <c r="CR137" s="48" t="s">
        <v>248</v>
      </c>
      <c r="CS137" s="48" t="str">
        <f t="shared" ref="CS137:CS143" si="577">(IF(P137="","",IF(AU137&gt;BT137,"H",IF(AU137&lt;BT137,"A","D"))))</f>
        <v>A</v>
      </c>
      <c r="CT137" s="47"/>
      <c r="CU137" s="48" t="str">
        <f>(IF(R137="","",IF(AW137&gt;BV137,"H",IF(AW137&lt;BV137,"A","D"))))</f>
        <v>H</v>
      </c>
      <c r="CV137" s="48" t="str">
        <f>(IF(S137="","",IF(AX137&gt;BW137,"H",IF(AX137&lt;BW137,"A","D"))))</f>
        <v>A</v>
      </c>
      <c r="CW137" s="48" t="str">
        <f>(IF(T137="","",IF(AY137&gt;BX137,"H",IF(AY137&lt;BX137,"A","D"))))</f>
        <v>A</v>
      </c>
      <c r="CX137" s="48" t="str">
        <f>(IF(U137="","",IF(AZ137&gt;BY137,"H",IF(AZ137&lt;BY137,"A","D"))))</f>
        <v>H</v>
      </c>
      <c r="CY137" s="46" t="str">
        <f>(IF(V137="","",IF(BA137&gt;BZ137,"H",IF(BA137&lt;BZ137,"A","D"))))</f>
        <v>H</v>
      </c>
      <c r="DN137" s="9"/>
      <c r="DO137" s="17" t="str">
        <f t="shared" si="524"/>
        <v>Haringey Borough</v>
      </c>
      <c r="DP137" s="21">
        <f t="shared" si="525"/>
        <v>18</v>
      </c>
      <c r="DQ137" s="11">
        <f t="shared" si="526"/>
        <v>5</v>
      </c>
      <c r="DR137" s="11">
        <f t="shared" si="527"/>
        <v>1</v>
      </c>
      <c r="DS137" s="11">
        <f t="shared" si="528"/>
        <v>3</v>
      </c>
      <c r="DT137" s="11">
        <f>COUNTIF(CT$133:CT$142,"A")</f>
        <v>3</v>
      </c>
      <c r="DU137" s="11">
        <f>COUNTIF(CT$133:CT$142,"D")</f>
        <v>2</v>
      </c>
      <c r="DV137" s="11">
        <f>COUNTIF(CT$133:CT$142,"H")</f>
        <v>4</v>
      </c>
      <c r="DW137" s="21">
        <f t="shared" si="529"/>
        <v>8</v>
      </c>
      <c r="DX137" s="21">
        <f t="shared" si="530"/>
        <v>3</v>
      </c>
      <c r="DY137" s="21">
        <f t="shared" si="531"/>
        <v>7</v>
      </c>
      <c r="DZ137" s="20">
        <f>SUM($AR137:$BO137)+SUM(BU$133:BU$142)</f>
        <v>52</v>
      </c>
      <c r="EA137" s="20">
        <f>SUM($BQ137:$CN137)+SUM(AV$133:AV$142)</f>
        <v>41</v>
      </c>
      <c r="EB137" s="21">
        <f t="shared" si="532"/>
        <v>27</v>
      </c>
      <c r="EC137" s="20">
        <f t="shared" si="533"/>
        <v>11</v>
      </c>
      <c r="ED137" s="9"/>
      <c r="EE137" s="11">
        <f t="shared" si="534"/>
        <v>18</v>
      </c>
      <c r="EF137" s="11">
        <f t="shared" si="535"/>
        <v>8</v>
      </c>
      <c r="EG137" s="11">
        <f t="shared" si="536"/>
        <v>3</v>
      </c>
      <c r="EH137" s="11">
        <f t="shared" si="537"/>
        <v>7</v>
      </c>
      <c r="EI137" s="11">
        <f t="shared" si="538"/>
        <v>52</v>
      </c>
      <c r="EJ137" s="11">
        <f t="shared" si="539"/>
        <v>41</v>
      </c>
      <c r="EK137" s="11">
        <f t="shared" si="540"/>
        <v>27</v>
      </c>
      <c r="EL137" s="11">
        <f t="shared" si="541"/>
        <v>11</v>
      </c>
      <c r="EN137" s="8">
        <f t="shared" si="542"/>
        <v>0</v>
      </c>
      <c r="EO137" s="8">
        <f t="shared" si="543"/>
        <v>0</v>
      </c>
      <c r="EP137" s="8">
        <f t="shared" si="544"/>
        <v>0</v>
      </c>
      <c r="EQ137" s="8">
        <f t="shared" si="545"/>
        <v>0</v>
      </c>
      <c r="ER137" s="8">
        <f t="shared" si="546"/>
        <v>0</v>
      </c>
      <c r="ES137" s="8">
        <f t="shared" si="547"/>
        <v>0</v>
      </c>
      <c r="ET137" s="8">
        <f t="shared" si="548"/>
        <v>0</v>
      </c>
      <c r="EU137" s="8">
        <f t="shared" si="549"/>
        <v>0</v>
      </c>
      <c r="EW137" s="8" t="str">
        <f t="shared" si="550"/>
        <v/>
      </c>
      <c r="EX137" s="8" t="str">
        <f t="shared" si="551"/>
        <v/>
      </c>
      <c r="EY137" s="8" t="str">
        <f t="shared" si="552"/>
        <v/>
      </c>
      <c r="EZ137" s="8" t="str">
        <f t="shared" si="553"/>
        <v/>
      </c>
      <c r="FA137" s="8" t="str">
        <f t="shared" si="554"/>
        <v/>
      </c>
      <c r="FB137" s="8" t="str">
        <f t="shared" si="555"/>
        <v/>
      </c>
      <c r="FC137" s="8" t="str">
        <f t="shared" si="556"/>
        <v/>
      </c>
      <c r="FD137" s="8" t="str">
        <f t="shared" si="557"/>
        <v/>
      </c>
      <c r="FF137" s="257" t="s">
        <v>464</v>
      </c>
      <c r="FG137" s="61">
        <v>25</v>
      </c>
      <c r="FH137" s="60">
        <v>30</v>
      </c>
      <c r="FI137" s="60">
        <v>15</v>
      </c>
      <c r="FJ137" s="60">
        <v>38</v>
      </c>
      <c r="FK137" s="59"/>
      <c r="FL137" s="60">
        <v>25</v>
      </c>
      <c r="FM137" s="60">
        <v>33</v>
      </c>
      <c r="FN137" s="60">
        <v>35</v>
      </c>
      <c r="FO137" s="60">
        <v>44</v>
      </c>
      <c r="FP137" s="60">
        <v>30</v>
      </c>
      <c r="FQ137" s="83"/>
      <c r="FR137" s="10"/>
      <c r="FS137" s="10"/>
      <c r="FT137" s="9"/>
    </row>
    <row r="138" spans="1:185" s="8" customFormat="1" x14ac:dyDescent="0.2">
      <c r="A138" s="8">
        <v>6</v>
      </c>
      <c r="B138" s="8" t="s">
        <v>421</v>
      </c>
      <c r="C138" s="16">
        <v>18</v>
      </c>
      <c r="D138" s="16">
        <v>7</v>
      </c>
      <c r="E138" s="16">
        <v>5</v>
      </c>
      <c r="F138" s="16">
        <v>6</v>
      </c>
      <c r="G138" s="16">
        <v>31</v>
      </c>
      <c r="H138" s="16">
        <v>33</v>
      </c>
      <c r="I138" s="15" t="s">
        <v>481</v>
      </c>
      <c r="J138" s="16">
        <f t="shared" si="520"/>
        <v>-2</v>
      </c>
      <c r="L138" s="31" t="s">
        <v>403</v>
      </c>
      <c r="M138" s="33" t="s">
        <v>62</v>
      </c>
      <c r="N138" s="29" t="s">
        <v>128</v>
      </c>
      <c r="O138" s="29" t="s">
        <v>21</v>
      </c>
      <c r="P138" s="29" t="s">
        <v>83</v>
      </c>
      <c r="Q138" s="29" t="s">
        <v>52</v>
      </c>
      <c r="R138" s="28"/>
      <c r="S138" s="29" t="s">
        <v>35</v>
      </c>
      <c r="T138" s="29" t="s">
        <v>120</v>
      </c>
      <c r="U138" s="29" t="s">
        <v>120</v>
      </c>
      <c r="V138" s="29" t="s">
        <v>198</v>
      </c>
      <c r="W138" s="71"/>
      <c r="X138" s="13"/>
      <c r="Y138" s="13"/>
      <c r="Z138" s="13"/>
      <c r="AA138" s="13"/>
      <c r="AB138" s="31" t="s">
        <v>403</v>
      </c>
      <c r="AC138" s="33" t="s">
        <v>304</v>
      </c>
      <c r="AD138" s="29" t="s">
        <v>341</v>
      </c>
      <c r="AE138" s="29" t="s">
        <v>381</v>
      </c>
      <c r="AF138" s="29" t="s">
        <v>308</v>
      </c>
      <c r="AG138" s="29" t="s">
        <v>347</v>
      </c>
      <c r="AH138" s="28"/>
      <c r="AI138" s="29" t="s">
        <v>317</v>
      </c>
      <c r="AJ138" s="29" t="s">
        <v>269</v>
      </c>
      <c r="AK138" s="29" t="s">
        <v>126</v>
      </c>
      <c r="AL138" s="29" t="s">
        <v>320</v>
      </c>
      <c r="AM138" s="71"/>
      <c r="AN138" s="13"/>
      <c r="AO138" s="13"/>
      <c r="AP138" s="13"/>
      <c r="AQ138" s="12"/>
      <c r="AR138" s="49">
        <f t="shared" si="558"/>
        <v>4</v>
      </c>
      <c r="AS138" s="48">
        <f t="shared" si="564"/>
        <v>1</v>
      </c>
      <c r="AT138" s="48">
        <f t="shared" si="570"/>
        <v>2</v>
      </c>
      <c r="AU138" s="48">
        <f t="shared" si="575"/>
        <v>2</v>
      </c>
      <c r="AV138" s="48">
        <f t="shared" ref="AV138:AV143" si="578">(IF(Q138="","",(IF(MID(Q138,2,1)="-",LEFT(Q138,1),LEFT(Q138,2)))+0))</f>
        <v>3</v>
      </c>
      <c r="AW138" s="47"/>
      <c r="AX138" s="48">
        <f>(IF(S138="","",(IF(MID(S138,2,1)="-",LEFT(S138,1),LEFT(S138,2)))+0))</f>
        <v>1</v>
      </c>
      <c r="AY138" s="48">
        <f>(IF(T138="","",(IF(MID(T138,2,1)="-",LEFT(T138,1),LEFT(T138,2)))+0))</f>
        <v>0</v>
      </c>
      <c r="AZ138" s="48">
        <f>(IF(U138="","",(IF(MID(U138,2,1)="-",LEFT(U138,1),LEFT(U138,2)))+0))</f>
        <v>0</v>
      </c>
      <c r="BA138" s="46">
        <f>(IF(V138="","",(IF(MID(V138,2,1)="-",LEFT(V138,1),LEFT(V138,2)))+0))</f>
        <v>5</v>
      </c>
      <c r="BP138" s="9"/>
      <c r="BQ138" s="49">
        <f t="shared" si="560"/>
        <v>1</v>
      </c>
      <c r="BR138" s="48">
        <f t="shared" si="566"/>
        <v>8</v>
      </c>
      <c r="BS138" s="48">
        <f t="shared" si="572"/>
        <v>2</v>
      </c>
      <c r="BT138" s="48">
        <f t="shared" si="576"/>
        <v>3</v>
      </c>
      <c r="BU138" s="48">
        <f t="shared" ref="BU138:BU143" si="579">(IF(Q138="","",IF(RIGHT(Q138,2)="10",RIGHT(Q138,2),RIGHT(Q138,1))+0))</f>
        <v>2</v>
      </c>
      <c r="BV138" s="47"/>
      <c r="BW138" s="48">
        <f>(IF(S138="","",IF(RIGHT(S138,2)="10",RIGHT(S138,2),RIGHT(S138,1))+0))</f>
        <v>2</v>
      </c>
      <c r="BX138" s="48">
        <f>(IF(T138="","",IF(RIGHT(T138,2)="10",RIGHT(T138,2),RIGHT(T138,1))+0))</f>
        <v>1</v>
      </c>
      <c r="BY138" s="48">
        <f>(IF(U138="","",IF(RIGHT(U138,2)="10",RIGHT(U138,2),RIGHT(U138,1))+0))</f>
        <v>1</v>
      </c>
      <c r="BZ138" s="46">
        <f>(IF(V138="","",IF(RIGHT(V138,2)="10",RIGHT(V138,2),RIGHT(V138,1))+0))</f>
        <v>4</v>
      </c>
      <c r="CO138" s="9"/>
      <c r="CP138" s="49" t="str">
        <f t="shared" si="562"/>
        <v>H</v>
      </c>
      <c r="CQ138" s="48" t="str">
        <f t="shared" si="568"/>
        <v>A</v>
      </c>
      <c r="CR138" s="48" t="str">
        <f t="shared" ref="CR138:CR143" si="580">(IF(O138="","",IF(AT138&gt;BS138,"H",IF(AT138&lt;BS138,"A","D"))))</f>
        <v>D</v>
      </c>
      <c r="CS138" s="48" t="str">
        <f t="shared" si="577"/>
        <v>A</v>
      </c>
      <c r="CT138" s="48" t="str">
        <f t="shared" ref="CT138:CT143" si="581">(IF(Q138="","",IF(AV138&gt;BU138,"H",IF(AV138&lt;BU138,"A","D"))))</f>
        <v>H</v>
      </c>
      <c r="CU138" s="47"/>
      <c r="CV138" s="48" t="str">
        <f>(IF(S138="","",IF(AX138&gt;BW138,"H",IF(AX138&lt;BW138,"A","D"))))</f>
        <v>A</v>
      </c>
      <c r="CW138" s="48" t="str">
        <f>(IF(T138="","",IF(AY138&gt;BX138,"H",IF(AY138&lt;BX138,"A","D"))))</f>
        <v>A</v>
      </c>
      <c r="CX138" s="48" t="str">
        <f>(IF(U138="","",IF(AZ138&gt;BY138,"H",IF(AZ138&lt;BY138,"A","D"))))</f>
        <v>A</v>
      </c>
      <c r="CY138" s="46" t="str">
        <f>(IF(V138="","",IF(BA138&gt;BZ138,"H",IF(BA138&lt;BZ138,"A","D"))))</f>
        <v>H</v>
      </c>
      <c r="DN138" s="9"/>
      <c r="DO138" s="17" t="str">
        <f t="shared" si="524"/>
        <v>Harlow Town</v>
      </c>
      <c r="DP138" s="21">
        <f t="shared" si="525"/>
        <v>18</v>
      </c>
      <c r="DQ138" s="11">
        <f t="shared" si="526"/>
        <v>3</v>
      </c>
      <c r="DR138" s="11">
        <f t="shared" si="527"/>
        <v>1</v>
      </c>
      <c r="DS138" s="11">
        <f t="shared" si="528"/>
        <v>5</v>
      </c>
      <c r="DT138" s="11">
        <f>COUNTIF(CU$133:CU$142,"A")</f>
        <v>0</v>
      </c>
      <c r="DU138" s="11">
        <f>COUNTIF(CU$133:CU$142,"D")</f>
        <v>0</v>
      </c>
      <c r="DV138" s="11">
        <f>COUNTIF(CU$133:CU$142,"H")</f>
        <v>9</v>
      </c>
      <c r="DW138" s="21">
        <f t="shared" si="529"/>
        <v>3</v>
      </c>
      <c r="DX138" s="21">
        <f t="shared" si="530"/>
        <v>1</v>
      </c>
      <c r="DY138" s="21">
        <f t="shared" si="531"/>
        <v>14</v>
      </c>
      <c r="DZ138" s="20">
        <f>SUM($AR138:$BO138)+SUM(BV$133:BV$142)</f>
        <v>21</v>
      </c>
      <c r="EA138" s="20">
        <f>SUM($BQ138:$CN138)+SUM(AW$133:AW$142)</f>
        <v>62</v>
      </c>
      <c r="EB138" s="21">
        <f t="shared" si="532"/>
        <v>10</v>
      </c>
      <c r="EC138" s="20">
        <f t="shared" si="533"/>
        <v>-41</v>
      </c>
      <c r="ED138" s="9"/>
      <c r="EE138" s="11">
        <f t="shared" si="534"/>
        <v>18</v>
      </c>
      <c r="EF138" s="11">
        <f t="shared" si="535"/>
        <v>3</v>
      </c>
      <c r="EG138" s="11">
        <f t="shared" si="536"/>
        <v>1</v>
      </c>
      <c r="EH138" s="11">
        <f t="shared" si="537"/>
        <v>14</v>
      </c>
      <c r="EI138" s="11">
        <f t="shared" si="538"/>
        <v>21</v>
      </c>
      <c r="EJ138" s="11">
        <f t="shared" si="539"/>
        <v>62</v>
      </c>
      <c r="EK138" s="11">
        <f t="shared" si="540"/>
        <v>10</v>
      </c>
      <c r="EL138" s="11">
        <f t="shared" si="541"/>
        <v>-41</v>
      </c>
      <c r="EN138" s="8">
        <f t="shared" si="542"/>
        <v>0</v>
      </c>
      <c r="EO138" s="8">
        <f t="shared" si="543"/>
        <v>0</v>
      </c>
      <c r="EP138" s="8">
        <f t="shared" si="544"/>
        <v>0</v>
      </c>
      <c r="EQ138" s="8">
        <f t="shared" si="545"/>
        <v>0</v>
      </c>
      <c r="ER138" s="8">
        <f t="shared" si="546"/>
        <v>0</v>
      </c>
      <c r="ES138" s="8">
        <f t="shared" si="547"/>
        <v>0</v>
      </c>
      <c r="ET138" s="8">
        <f t="shared" si="548"/>
        <v>0</v>
      </c>
      <c r="EU138" s="8">
        <f t="shared" si="549"/>
        <v>0</v>
      </c>
      <c r="EW138" s="8" t="str">
        <f t="shared" si="550"/>
        <v/>
      </c>
      <c r="EX138" s="8" t="str">
        <f t="shared" si="551"/>
        <v/>
      </c>
      <c r="EY138" s="8" t="str">
        <f t="shared" si="552"/>
        <v/>
      </c>
      <c r="EZ138" s="8" t="str">
        <f t="shared" si="553"/>
        <v/>
      </c>
      <c r="FA138" s="8" t="str">
        <f t="shared" si="554"/>
        <v/>
      </c>
      <c r="FB138" s="8" t="str">
        <f t="shared" si="555"/>
        <v/>
      </c>
      <c r="FC138" s="8" t="str">
        <f t="shared" si="556"/>
        <v/>
      </c>
      <c r="FD138" s="8" t="str">
        <f t="shared" si="557"/>
        <v/>
      </c>
      <c r="FF138" s="257" t="s">
        <v>403</v>
      </c>
      <c r="FG138" s="61">
        <v>15</v>
      </c>
      <c r="FH138" s="60">
        <v>16</v>
      </c>
      <c r="FI138" s="60">
        <v>45</v>
      </c>
      <c r="FJ138" s="60">
        <v>28</v>
      </c>
      <c r="FK138" s="60">
        <v>7</v>
      </c>
      <c r="FL138" s="59"/>
      <c r="FM138" s="60">
        <v>18</v>
      </c>
      <c r="FN138" s="60">
        <v>44</v>
      </c>
      <c r="FO138" s="60">
        <v>24</v>
      </c>
      <c r="FP138" s="60">
        <v>50</v>
      </c>
      <c r="FQ138" s="83"/>
      <c r="FR138" s="10"/>
      <c r="FS138" s="10"/>
      <c r="FT138" s="9"/>
    </row>
    <row r="139" spans="1:185" s="17" customFormat="1" x14ac:dyDescent="0.2">
      <c r="A139" s="8">
        <v>7</v>
      </c>
      <c r="B139" s="8" t="s">
        <v>402</v>
      </c>
      <c r="C139" s="16">
        <v>18</v>
      </c>
      <c r="D139" s="16">
        <v>6</v>
      </c>
      <c r="E139" s="16">
        <v>4</v>
      </c>
      <c r="F139" s="16">
        <v>8</v>
      </c>
      <c r="G139" s="16">
        <v>33</v>
      </c>
      <c r="H139" s="16">
        <v>31</v>
      </c>
      <c r="I139" s="15" t="s">
        <v>482</v>
      </c>
      <c r="J139" s="16">
        <f t="shared" si="520"/>
        <v>2</v>
      </c>
      <c r="L139" s="31" t="s">
        <v>401</v>
      </c>
      <c r="M139" s="33" t="s">
        <v>143</v>
      </c>
      <c r="N139" s="29" t="s">
        <v>143</v>
      </c>
      <c r="O139" s="29" t="s">
        <v>55</v>
      </c>
      <c r="P139" s="29" t="s">
        <v>21</v>
      </c>
      <c r="Q139" s="29" t="s">
        <v>98</v>
      </c>
      <c r="R139" s="29" t="s">
        <v>152</v>
      </c>
      <c r="S139" s="28"/>
      <c r="T139" s="28"/>
      <c r="U139" s="29" t="s">
        <v>79</v>
      </c>
      <c r="V139" s="29" t="s">
        <v>75</v>
      </c>
      <c r="W139" s="71" t="s">
        <v>161</v>
      </c>
      <c r="X139" s="13"/>
      <c r="Y139" s="13"/>
      <c r="Z139" s="13"/>
      <c r="AA139" s="13"/>
      <c r="AB139" s="31" t="s">
        <v>401</v>
      </c>
      <c r="AC139" s="33" t="s">
        <v>310</v>
      </c>
      <c r="AD139" s="29" t="s">
        <v>391</v>
      </c>
      <c r="AE139" s="29" t="s">
        <v>12</v>
      </c>
      <c r="AF139" s="29" t="s">
        <v>287</v>
      </c>
      <c r="AG139" s="29" t="s">
        <v>203</v>
      </c>
      <c r="AH139" s="29" t="s">
        <v>305</v>
      </c>
      <c r="AI139" s="28"/>
      <c r="AJ139" s="28"/>
      <c r="AK139" s="29" t="s">
        <v>63</v>
      </c>
      <c r="AL139" s="29" t="s">
        <v>74</v>
      </c>
      <c r="AM139" s="71" t="s">
        <v>11</v>
      </c>
      <c r="AN139" s="13"/>
      <c r="AO139" s="13"/>
      <c r="AP139" s="13"/>
      <c r="AQ139" s="12"/>
      <c r="AR139" s="49">
        <f t="shared" si="558"/>
        <v>3</v>
      </c>
      <c r="AS139" s="48">
        <f t="shared" si="564"/>
        <v>3</v>
      </c>
      <c r="AT139" s="48">
        <f t="shared" si="570"/>
        <v>1</v>
      </c>
      <c r="AU139" s="48">
        <f t="shared" si="575"/>
        <v>2</v>
      </c>
      <c r="AV139" s="48">
        <f t="shared" si="578"/>
        <v>1</v>
      </c>
      <c r="AW139" s="48">
        <f>(IF(R139="","",(IF(MID(R139,2,1)="-",LEFT(R139,1),LEFT(R139,2)))+0))</f>
        <v>4</v>
      </c>
      <c r="AX139" s="47"/>
      <c r="AY139" s="85" t="str">
        <f>(IF(T139="","",(IF(MID(T139,2,1)="-",LEFT(T139,1),LEFT(T139,2)))+0))</f>
        <v/>
      </c>
      <c r="AZ139" s="48">
        <f>(IF(U139="","",(IF(MID(U139,2,1)="-",LEFT(U139,1),LEFT(U139,2)))+0))</f>
        <v>0</v>
      </c>
      <c r="BA139" s="46">
        <f>(IF(V139="","",(IF(MID(V139,2,1)="-",LEFT(V139,1),LEFT(V139,2)))+0))</f>
        <v>3</v>
      </c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9"/>
      <c r="BQ139" s="49">
        <f t="shared" si="560"/>
        <v>1</v>
      </c>
      <c r="BR139" s="48">
        <f t="shared" si="566"/>
        <v>1</v>
      </c>
      <c r="BS139" s="48">
        <f t="shared" si="572"/>
        <v>1</v>
      </c>
      <c r="BT139" s="48">
        <f t="shared" si="576"/>
        <v>2</v>
      </c>
      <c r="BU139" s="48">
        <f t="shared" si="579"/>
        <v>0</v>
      </c>
      <c r="BV139" s="48">
        <f>(IF(R139="","",IF(RIGHT(R139,2)="10",RIGHT(R139,2),RIGHT(R139,1))+0))</f>
        <v>0</v>
      </c>
      <c r="BW139" s="47"/>
      <c r="BX139" s="85" t="str">
        <f>(IF(T139="","",IF(RIGHT(T139,2)="10",RIGHT(T139,2),RIGHT(T139,1))+0))</f>
        <v/>
      </c>
      <c r="BY139" s="48">
        <f>(IF(U139="","",IF(RIGHT(U139,2)="10",RIGHT(U139,2),RIGHT(U139,1))+0))</f>
        <v>2</v>
      </c>
      <c r="BZ139" s="46">
        <f>(IF(V139="","",IF(RIGHT(V139,2)="10",RIGHT(V139,2),RIGHT(V139,1))+0))</f>
        <v>3</v>
      </c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9"/>
      <c r="CP139" s="49" t="str">
        <f t="shared" si="562"/>
        <v>H</v>
      </c>
      <c r="CQ139" s="48" t="str">
        <f t="shared" si="568"/>
        <v>H</v>
      </c>
      <c r="CR139" s="48" t="str">
        <f t="shared" si="580"/>
        <v>D</v>
      </c>
      <c r="CS139" s="48" t="str">
        <f t="shared" si="577"/>
        <v>D</v>
      </c>
      <c r="CT139" s="48" t="str">
        <f t="shared" si="581"/>
        <v>H</v>
      </c>
      <c r="CU139" s="48" t="str">
        <f>(IF(R139="","",IF(AW139&gt;BV139,"H",IF(AW139&lt;BV139,"A","D"))))</f>
        <v>H</v>
      </c>
      <c r="CV139" s="47"/>
      <c r="CW139" s="85" t="s">
        <v>40</v>
      </c>
      <c r="CX139" s="48" t="str">
        <f>(IF(U139="","",IF(AZ139&gt;BY139,"H",IF(AZ139&lt;BY139,"A","D"))))</f>
        <v>A</v>
      </c>
      <c r="CY139" s="46" t="str">
        <f>(IF(V139="","",IF(BA139&gt;BZ139,"H",IF(BA139&lt;BZ139,"A","D"))))</f>
        <v>D</v>
      </c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9"/>
      <c r="DO139" s="17" t="str">
        <f t="shared" si="524"/>
        <v>Tilbury</v>
      </c>
      <c r="DP139" s="21">
        <f t="shared" si="525"/>
        <v>18</v>
      </c>
      <c r="DQ139" s="11">
        <f t="shared" si="526"/>
        <v>4</v>
      </c>
      <c r="DR139" s="11">
        <f t="shared" si="527"/>
        <v>4</v>
      </c>
      <c r="DS139" s="11">
        <f t="shared" si="528"/>
        <v>1</v>
      </c>
      <c r="DT139" s="11">
        <f>COUNTIF(CV$133:CV$142,"A")</f>
        <v>3</v>
      </c>
      <c r="DU139" s="11">
        <f>COUNTIF(CV$133:CV$142,"D")</f>
        <v>1</v>
      </c>
      <c r="DV139" s="11">
        <f>COUNTIF(CV$133:CV$142,"H")</f>
        <v>5</v>
      </c>
      <c r="DW139" s="21">
        <f t="shared" si="529"/>
        <v>7</v>
      </c>
      <c r="DX139" s="21">
        <f t="shared" si="530"/>
        <v>5</v>
      </c>
      <c r="DY139" s="21">
        <f t="shared" si="531"/>
        <v>6</v>
      </c>
      <c r="DZ139" s="20">
        <f>SUM($AR139:$BO139)+SUM(BW$133:BW$142)</f>
        <v>30</v>
      </c>
      <c r="EA139" s="20">
        <f>SUM($BQ139:$CN139)+SUM(AX$133:AX$142)</f>
        <v>37</v>
      </c>
      <c r="EB139" s="21">
        <f t="shared" si="532"/>
        <v>26</v>
      </c>
      <c r="EC139" s="20">
        <f t="shared" si="533"/>
        <v>-7</v>
      </c>
      <c r="ED139" s="9"/>
      <c r="EE139" s="11">
        <f t="shared" si="534"/>
        <v>18</v>
      </c>
      <c r="EF139" s="11">
        <f t="shared" si="535"/>
        <v>7</v>
      </c>
      <c r="EG139" s="11">
        <f t="shared" si="536"/>
        <v>5</v>
      </c>
      <c r="EH139" s="11">
        <f t="shared" si="537"/>
        <v>6</v>
      </c>
      <c r="EI139" s="11">
        <f t="shared" si="538"/>
        <v>30</v>
      </c>
      <c r="EJ139" s="11">
        <f t="shared" si="539"/>
        <v>37</v>
      </c>
      <c r="EK139" s="11">
        <f t="shared" si="540"/>
        <v>26</v>
      </c>
      <c r="EL139" s="11">
        <f t="shared" si="541"/>
        <v>-7</v>
      </c>
      <c r="EM139" s="8"/>
      <c r="EN139" s="8">
        <f t="shared" si="542"/>
        <v>0</v>
      </c>
      <c r="EO139" s="8">
        <f t="shared" si="543"/>
        <v>0</v>
      </c>
      <c r="EP139" s="8">
        <f t="shared" si="544"/>
        <v>0</v>
      </c>
      <c r="EQ139" s="8">
        <f t="shared" si="545"/>
        <v>0</v>
      </c>
      <c r="ER139" s="8">
        <f t="shared" si="546"/>
        <v>0</v>
      </c>
      <c r="ES139" s="8">
        <f t="shared" si="547"/>
        <v>0</v>
      </c>
      <c r="ET139" s="8">
        <f t="shared" si="548"/>
        <v>0</v>
      </c>
      <c r="EU139" s="8">
        <f t="shared" si="549"/>
        <v>0</v>
      </c>
      <c r="EW139" s="8" t="str">
        <f t="shared" si="550"/>
        <v/>
      </c>
      <c r="EX139" s="8" t="str">
        <f t="shared" si="551"/>
        <v/>
      </c>
      <c r="EY139" s="8" t="str">
        <f t="shared" si="552"/>
        <v/>
      </c>
      <c r="EZ139" s="8" t="str">
        <f t="shared" si="553"/>
        <v/>
      </c>
      <c r="FA139" s="8" t="str">
        <f t="shared" si="554"/>
        <v/>
      </c>
      <c r="FB139" s="8" t="str">
        <f t="shared" si="555"/>
        <v/>
      </c>
      <c r="FC139" s="8" t="str">
        <f t="shared" si="556"/>
        <v/>
      </c>
      <c r="FD139" s="8" t="str">
        <f t="shared" si="557"/>
        <v/>
      </c>
      <c r="FF139" s="257" t="s">
        <v>401</v>
      </c>
      <c r="FG139" s="61">
        <v>44</v>
      </c>
      <c r="FH139" s="60">
        <v>46</v>
      </c>
      <c r="FI139" s="60">
        <v>36</v>
      </c>
      <c r="FJ139" s="60">
        <v>22</v>
      </c>
      <c r="FK139" s="60">
        <v>10</v>
      </c>
      <c r="FL139" s="60">
        <v>25</v>
      </c>
      <c r="FM139" s="59"/>
      <c r="FN139" s="59"/>
      <c r="FO139" s="60">
        <v>21</v>
      </c>
      <c r="FP139" s="60">
        <v>42</v>
      </c>
      <c r="FQ139" s="83">
        <v>58</v>
      </c>
      <c r="FR139" s="10"/>
      <c r="FS139" s="10"/>
      <c r="FT139" s="9"/>
      <c r="FU139" s="8"/>
      <c r="FV139" s="8"/>
      <c r="FW139" s="8"/>
      <c r="FX139" s="8"/>
      <c r="FY139" s="8"/>
      <c r="FZ139" s="8"/>
      <c r="GA139" s="8"/>
      <c r="GB139" s="8"/>
      <c r="GC139" s="8"/>
    </row>
    <row r="140" spans="1:185" s="17" customFormat="1" x14ac:dyDescent="0.2">
      <c r="A140" s="8">
        <v>8</v>
      </c>
      <c r="B140" s="8" t="s">
        <v>408</v>
      </c>
      <c r="C140" s="16">
        <v>18</v>
      </c>
      <c r="D140" s="16">
        <v>5</v>
      </c>
      <c r="E140" s="16">
        <v>2</v>
      </c>
      <c r="F140" s="16">
        <v>11</v>
      </c>
      <c r="G140" s="16">
        <v>23</v>
      </c>
      <c r="H140" s="16">
        <v>52</v>
      </c>
      <c r="I140" s="15">
        <v>17</v>
      </c>
      <c r="J140" s="16">
        <f t="shared" si="520"/>
        <v>-29</v>
      </c>
      <c r="L140" s="31" t="s">
        <v>421</v>
      </c>
      <c r="M140" s="33" t="s">
        <v>165</v>
      </c>
      <c r="N140" s="29" t="s">
        <v>106</v>
      </c>
      <c r="O140" s="29" t="s">
        <v>109</v>
      </c>
      <c r="P140" s="29" t="s">
        <v>161</v>
      </c>
      <c r="Q140" s="29" t="s">
        <v>143</v>
      </c>
      <c r="R140" s="29" t="s">
        <v>98</v>
      </c>
      <c r="S140" s="29" t="s">
        <v>52</v>
      </c>
      <c r="T140" s="28"/>
      <c r="U140" s="29" t="s">
        <v>55</v>
      </c>
      <c r="V140" s="29" t="s">
        <v>28</v>
      </c>
      <c r="W140" s="71" t="s">
        <v>103</v>
      </c>
      <c r="X140" s="13"/>
      <c r="Y140" s="13"/>
      <c r="Z140" s="13"/>
      <c r="AA140" s="13"/>
      <c r="AB140" s="31" t="s">
        <v>421</v>
      </c>
      <c r="AC140" s="33" t="s">
        <v>244</v>
      </c>
      <c r="AD140" s="29" t="s">
        <v>230</v>
      </c>
      <c r="AE140" s="29" t="s">
        <v>285</v>
      </c>
      <c r="AF140" s="29" t="s">
        <v>291</v>
      </c>
      <c r="AG140" s="29" t="s">
        <v>163</v>
      </c>
      <c r="AH140" s="29" t="s">
        <v>294</v>
      </c>
      <c r="AI140" s="29" t="s">
        <v>375</v>
      </c>
      <c r="AJ140" s="28"/>
      <c r="AK140" s="29" t="s">
        <v>219</v>
      </c>
      <c r="AL140" s="29" t="s">
        <v>231</v>
      </c>
      <c r="AM140" s="71" t="s">
        <v>277</v>
      </c>
      <c r="AN140" s="13"/>
      <c r="AO140" s="13"/>
      <c r="AP140" s="13"/>
      <c r="AQ140" s="12"/>
      <c r="AR140" s="49">
        <f t="shared" si="558"/>
        <v>3</v>
      </c>
      <c r="AS140" s="48">
        <f t="shared" si="564"/>
        <v>0</v>
      </c>
      <c r="AT140" s="48">
        <f t="shared" si="570"/>
        <v>2</v>
      </c>
      <c r="AU140" s="48">
        <f t="shared" si="575"/>
        <v>0</v>
      </c>
      <c r="AV140" s="48">
        <f t="shared" si="578"/>
        <v>3</v>
      </c>
      <c r="AW140" s="48">
        <f>(IF(R140="","",(IF(MID(R140,2,1)="-",LEFT(R140,1),LEFT(R140,2)))+0))</f>
        <v>1</v>
      </c>
      <c r="AX140" s="48">
        <f>(IF(S140="","",(IF(MID(S140,2,1)="-",LEFT(S140,1),LEFT(S140,2)))+0))</f>
        <v>3</v>
      </c>
      <c r="AY140" s="47"/>
      <c r="AZ140" s="48">
        <f>(IF(U140="","",(IF(MID(U140,2,1)="-",LEFT(U140,1),LEFT(U140,2)))+0))</f>
        <v>1</v>
      </c>
      <c r="BA140" s="46">
        <f>(IF(V140="","",(IF(MID(V140,2,1)="-",LEFT(V140,1),LEFT(V140,2)))+0))</f>
        <v>3</v>
      </c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9"/>
      <c r="BQ140" s="49">
        <f t="shared" si="560"/>
        <v>4</v>
      </c>
      <c r="BR140" s="48">
        <f t="shared" si="566"/>
        <v>3</v>
      </c>
      <c r="BS140" s="48">
        <f t="shared" si="572"/>
        <v>4</v>
      </c>
      <c r="BT140" s="48">
        <f t="shared" si="576"/>
        <v>0</v>
      </c>
      <c r="BU140" s="48">
        <f t="shared" si="579"/>
        <v>1</v>
      </c>
      <c r="BV140" s="48">
        <f>(IF(R140="","",IF(RIGHT(R140,2)="10",RIGHT(R140,2),RIGHT(R140,1))+0))</f>
        <v>0</v>
      </c>
      <c r="BW140" s="48">
        <f>(IF(S140="","",IF(RIGHT(S140,2)="10",RIGHT(S140,2),RIGHT(S140,1))+0))</f>
        <v>2</v>
      </c>
      <c r="BX140" s="47"/>
      <c r="BY140" s="48">
        <f>(IF(U140="","",IF(RIGHT(U140,2)="10",RIGHT(U140,2),RIGHT(U140,1))+0))</f>
        <v>1</v>
      </c>
      <c r="BZ140" s="46">
        <f>(IF(V140="","",IF(RIGHT(V140,2)="10",RIGHT(V140,2),RIGHT(V140,1))+0))</f>
        <v>0</v>
      </c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9"/>
      <c r="CP140" s="49" t="str">
        <f t="shared" si="562"/>
        <v>A</v>
      </c>
      <c r="CQ140" s="48" t="str">
        <f t="shared" si="568"/>
        <v>A</v>
      </c>
      <c r="CR140" s="48" t="str">
        <f t="shared" si="580"/>
        <v>A</v>
      </c>
      <c r="CS140" s="48" t="str">
        <f t="shared" si="577"/>
        <v>D</v>
      </c>
      <c r="CT140" s="48" t="str">
        <f t="shared" si="581"/>
        <v>H</v>
      </c>
      <c r="CU140" s="48" t="str">
        <f>(IF(R140="","",IF(AW140&gt;BV140,"H",IF(AW140&lt;BV140,"A","D"))))</f>
        <v>H</v>
      </c>
      <c r="CV140" s="48" t="str">
        <f>(IF(S140="","",IF(AX140&gt;BW140,"H",IF(AX140&lt;BW140,"A","D"))))</f>
        <v>H</v>
      </c>
      <c r="CW140" s="47"/>
      <c r="CX140" s="48" t="str">
        <f>(IF(U140="","",IF(AZ140&gt;BY140,"H",IF(AZ140&lt;BY140,"A","D"))))</f>
        <v>D</v>
      </c>
      <c r="CY140" s="46" t="str">
        <f>(IF(V140="","",IF(BA140&gt;BZ140,"H",IF(BA140&lt;BZ140,"A","D"))))</f>
        <v>H</v>
      </c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9"/>
      <c r="DO140" s="17" t="str">
        <f t="shared" si="524"/>
        <v>Ware</v>
      </c>
      <c r="DP140" s="21">
        <f t="shared" si="525"/>
        <v>18</v>
      </c>
      <c r="DQ140" s="11">
        <f t="shared" si="526"/>
        <v>4</v>
      </c>
      <c r="DR140" s="11">
        <f t="shared" si="527"/>
        <v>2</v>
      </c>
      <c r="DS140" s="11">
        <f t="shared" si="528"/>
        <v>3</v>
      </c>
      <c r="DT140" s="11">
        <f>COUNTIF(CW$133:CW$142,"A")</f>
        <v>3</v>
      </c>
      <c r="DU140" s="11">
        <f>COUNTIF(CW$133:CW$142,"D")</f>
        <v>3</v>
      </c>
      <c r="DV140" s="11">
        <f>COUNTIF(CW$133:CW$142,"H")</f>
        <v>3</v>
      </c>
      <c r="DW140" s="21">
        <f t="shared" si="529"/>
        <v>7</v>
      </c>
      <c r="DX140" s="21">
        <f t="shared" si="530"/>
        <v>5</v>
      </c>
      <c r="DY140" s="21">
        <f t="shared" si="531"/>
        <v>6</v>
      </c>
      <c r="DZ140" s="20">
        <f>SUM($AR140:$BO140)+SUM(BX$133:BX$142)</f>
        <v>31</v>
      </c>
      <c r="EA140" s="20">
        <f>SUM($BQ140:$CN140)+SUM(AY$133:AY$142)</f>
        <v>33</v>
      </c>
      <c r="EB140" s="62" t="str">
        <f>(DW140*3)+DX140-1&amp;"^"</f>
        <v>25^</v>
      </c>
      <c r="EC140" s="20">
        <f t="shared" si="533"/>
        <v>-2</v>
      </c>
      <c r="ED140" s="9"/>
      <c r="EE140" s="11">
        <f t="shared" si="534"/>
        <v>18</v>
      </c>
      <c r="EF140" s="11">
        <f t="shared" si="535"/>
        <v>7</v>
      </c>
      <c r="EG140" s="11">
        <f t="shared" si="536"/>
        <v>5</v>
      </c>
      <c r="EH140" s="11">
        <f t="shared" si="537"/>
        <v>6</v>
      </c>
      <c r="EI140" s="11">
        <f t="shared" si="538"/>
        <v>31</v>
      </c>
      <c r="EJ140" s="11">
        <f t="shared" si="539"/>
        <v>33</v>
      </c>
      <c r="EK140" s="11" t="str">
        <f t="shared" si="540"/>
        <v>25^</v>
      </c>
      <c r="EL140" s="11">
        <f t="shared" si="541"/>
        <v>-2</v>
      </c>
      <c r="EM140" s="8"/>
      <c r="EN140" s="8">
        <f t="shared" si="542"/>
        <v>0</v>
      </c>
      <c r="EO140" s="8">
        <f t="shared" si="543"/>
        <v>0</v>
      </c>
      <c r="EP140" s="8">
        <f t="shared" si="544"/>
        <v>0</v>
      </c>
      <c r="EQ140" s="8">
        <f t="shared" si="545"/>
        <v>0</v>
      </c>
      <c r="ER140" s="8">
        <f t="shared" si="546"/>
        <v>0</v>
      </c>
      <c r="ES140" s="8">
        <f t="shared" si="547"/>
        <v>0</v>
      </c>
      <c r="ET140" s="8">
        <f t="shared" si="548"/>
        <v>0</v>
      </c>
      <c r="EU140" s="8">
        <f t="shared" si="549"/>
        <v>0</v>
      </c>
      <c r="EW140" s="8" t="str">
        <f t="shared" si="550"/>
        <v/>
      </c>
      <c r="EX140" s="8" t="str">
        <f t="shared" si="551"/>
        <v/>
      </c>
      <c r="EY140" s="8" t="str">
        <f t="shared" si="552"/>
        <v/>
      </c>
      <c r="EZ140" s="8" t="str">
        <f t="shared" si="553"/>
        <v/>
      </c>
      <c r="FA140" s="8" t="str">
        <f t="shared" si="554"/>
        <v/>
      </c>
      <c r="FB140" s="8" t="str">
        <f t="shared" si="555"/>
        <v/>
      </c>
      <c r="FC140" s="8" t="str">
        <f t="shared" si="556"/>
        <v/>
      </c>
      <c r="FD140" s="8" t="str">
        <f t="shared" si="557"/>
        <v/>
      </c>
      <c r="FF140" s="257" t="s">
        <v>421</v>
      </c>
      <c r="FG140" s="61">
        <v>17</v>
      </c>
      <c r="FH140" s="60">
        <v>21</v>
      </c>
      <c r="FI140" s="60">
        <v>39</v>
      </c>
      <c r="FJ140" s="60">
        <v>18</v>
      </c>
      <c r="FK140" s="60">
        <v>11</v>
      </c>
      <c r="FL140" s="60">
        <v>15</v>
      </c>
      <c r="FM140" s="60">
        <v>35</v>
      </c>
      <c r="FN140" s="59"/>
      <c r="FO140" s="60">
        <v>33</v>
      </c>
      <c r="FP140" s="60">
        <v>24</v>
      </c>
      <c r="FQ140" s="83">
        <v>34</v>
      </c>
      <c r="FR140" s="10"/>
      <c r="FS140" s="10"/>
      <c r="FT140" s="9"/>
      <c r="FU140" s="8"/>
      <c r="FV140" s="8"/>
      <c r="FW140" s="8"/>
      <c r="FX140" s="8"/>
      <c r="FY140" s="8"/>
      <c r="FZ140" s="8"/>
      <c r="GA140" s="8"/>
      <c r="GB140" s="8"/>
      <c r="GC140" s="8"/>
    </row>
    <row r="141" spans="1:185" s="8" customFormat="1" x14ac:dyDescent="0.2">
      <c r="A141" s="8">
        <v>9</v>
      </c>
      <c r="B141" s="8" t="s">
        <v>478</v>
      </c>
      <c r="C141" s="16">
        <v>18</v>
      </c>
      <c r="D141" s="16">
        <v>7</v>
      </c>
      <c r="E141" s="16">
        <v>4</v>
      </c>
      <c r="F141" s="16">
        <v>7</v>
      </c>
      <c r="G141" s="16">
        <v>40</v>
      </c>
      <c r="H141" s="16">
        <v>31</v>
      </c>
      <c r="I141" s="15" t="s">
        <v>479</v>
      </c>
      <c r="J141" s="16">
        <f t="shared" si="520"/>
        <v>9</v>
      </c>
      <c r="L141" s="31" t="s">
        <v>366</v>
      </c>
      <c r="M141" s="33" t="s">
        <v>192</v>
      </c>
      <c r="N141" s="29" t="s">
        <v>16</v>
      </c>
      <c r="O141" s="29" t="s">
        <v>145</v>
      </c>
      <c r="P141" s="29" t="s">
        <v>98</v>
      </c>
      <c r="Q141" s="29" t="s">
        <v>52</v>
      </c>
      <c r="R141" s="29" t="s">
        <v>160</v>
      </c>
      <c r="S141" s="29" t="s">
        <v>268</v>
      </c>
      <c r="T141" s="29" t="s">
        <v>21</v>
      </c>
      <c r="U141" s="28"/>
      <c r="V141" s="29" t="s">
        <v>160</v>
      </c>
      <c r="W141" s="71" t="s">
        <v>28</v>
      </c>
      <c r="X141" s="13"/>
      <c r="Y141" s="13"/>
      <c r="Z141" s="13"/>
      <c r="AA141" s="13"/>
      <c r="AB141" s="31" t="s">
        <v>366</v>
      </c>
      <c r="AC141" s="33" t="s">
        <v>277</v>
      </c>
      <c r="AD141" s="29" t="s">
        <v>163</v>
      </c>
      <c r="AE141" s="29" t="s">
        <v>278</v>
      </c>
      <c r="AF141" s="29" t="s">
        <v>232</v>
      </c>
      <c r="AG141" s="29" t="s">
        <v>292</v>
      </c>
      <c r="AH141" s="29" t="s">
        <v>228</v>
      </c>
      <c r="AI141" s="29" t="s">
        <v>272</v>
      </c>
      <c r="AJ141" s="29" t="s">
        <v>226</v>
      </c>
      <c r="AK141" s="28"/>
      <c r="AL141" s="29" t="s">
        <v>291</v>
      </c>
      <c r="AM141" s="71" t="s">
        <v>163</v>
      </c>
      <c r="AN141" s="13"/>
      <c r="AO141" s="13"/>
      <c r="AP141" s="13"/>
      <c r="AQ141" s="12"/>
      <c r="AR141" s="49">
        <f t="shared" si="558"/>
        <v>9</v>
      </c>
      <c r="AS141" s="48">
        <f t="shared" si="564"/>
        <v>2</v>
      </c>
      <c r="AT141" s="48">
        <f t="shared" si="570"/>
        <v>4</v>
      </c>
      <c r="AU141" s="48">
        <f t="shared" si="575"/>
        <v>1</v>
      </c>
      <c r="AV141" s="48">
        <f t="shared" si="578"/>
        <v>3</v>
      </c>
      <c r="AW141" s="48">
        <f>(IF(R141="","",(IF(MID(R141,2,1)="-",LEFT(R141,1),LEFT(R141,2)))+0))</f>
        <v>5</v>
      </c>
      <c r="AX141" s="48">
        <f>(IF(S141="","",(IF(MID(S141,2,1)="-",LEFT(S141,1),LEFT(S141,2)))+0))</f>
        <v>10</v>
      </c>
      <c r="AY141" s="48">
        <f>(IF(T141="","",(IF(MID(T141,2,1)="-",LEFT(T141,1),LEFT(T141,2)))+0))</f>
        <v>2</v>
      </c>
      <c r="AZ141" s="47"/>
      <c r="BA141" s="46">
        <f>(IF(V141="","",(IF(MID(V141,2,1)="-",LEFT(V141,1),LEFT(V141,2)))+0))</f>
        <v>5</v>
      </c>
      <c r="BP141" s="34"/>
      <c r="BQ141" s="49">
        <f t="shared" si="560"/>
        <v>0</v>
      </c>
      <c r="BR141" s="48">
        <f t="shared" si="566"/>
        <v>1</v>
      </c>
      <c r="BS141" s="48">
        <f t="shared" si="572"/>
        <v>2</v>
      </c>
      <c r="BT141" s="48">
        <f t="shared" si="576"/>
        <v>0</v>
      </c>
      <c r="BU141" s="48">
        <f t="shared" si="579"/>
        <v>2</v>
      </c>
      <c r="BV141" s="48">
        <f>(IF(R141="","",IF(RIGHT(R141,2)="10",RIGHT(R141,2),RIGHT(R141,1))+0))</f>
        <v>1</v>
      </c>
      <c r="BW141" s="48">
        <f>(IF(S141="","",IF(RIGHT(S141,2)="10",RIGHT(S141,2),RIGHT(S141,1))+0))</f>
        <v>2</v>
      </c>
      <c r="BX141" s="48">
        <f>(IF(T141="","",IF(RIGHT(T141,2)="10",RIGHT(T141,2),RIGHT(T141,1))+0))</f>
        <v>2</v>
      </c>
      <c r="BY141" s="47"/>
      <c r="BZ141" s="46">
        <f>(IF(V141="","",IF(RIGHT(V141,2)="10",RIGHT(V141,2),RIGHT(V141,1))+0))</f>
        <v>1</v>
      </c>
      <c r="CO141" s="34"/>
      <c r="CP141" s="49" t="str">
        <f t="shared" si="562"/>
        <v>H</v>
      </c>
      <c r="CQ141" s="48" t="str">
        <f t="shared" si="568"/>
        <v>H</v>
      </c>
      <c r="CR141" s="48" t="str">
        <f t="shared" si="580"/>
        <v>H</v>
      </c>
      <c r="CS141" s="48" t="str">
        <f t="shared" si="577"/>
        <v>H</v>
      </c>
      <c r="CT141" s="48" t="str">
        <f t="shared" si="581"/>
        <v>H</v>
      </c>
      <c r="CU141" s="48" t="str">
        <f>(IF(R141="","",IF(AW141&gt;BV141,"H",IF(AW141&lt;BV141,"A","D"))))</f>
        <v>H</v>
      </c>
      <c r="CV141" s="48" t="str">
        <f>(IF(S141="","",IF(AX141&gt;BW141,"H",IF(AX141&lt;BW141,"A","D"))))</f>
        <v>H</v>
      </c>
      <c r="CW141" s="48" t="str">
        <f>(IF(T141="","",IF(AY141&gt;BX141,"H",IF(AY141&lt;BX141,"A","D"))))</f>
        <v>D</v>
      </c>
      <c r="CX141" s="47"/>
      <c r="CY141" s="46" t="str">
        <f>(IF(V141="","",IF(BA141&gt;BZ141,"H",IF(BA141&lt;BZ141,"A","D"))))</f>
        <v>H</v>
      </c>
      <c r="DN141" s="34"/>
      <c r="DO141" s="17" t="str">
        <f t="shared" si="524"/>
        <v>Wingate &amp; Finchley</v>
      </c>
      <c r="DP141" s="21">
        <f t="shared" si="525"/>
        <v>18</v>
      </c>
      <c r="DQ141" s="11">
        <f t="shared" si="526"/>
        <v>8</v>
      </c>
      <c r="DR141" s="11">
        <f t="shared" si="527"/>
        <v>1</v>
      </c>
      <c r="DS141" s="11">
        <f t="shared" si="528"/>
        <v>0</v>
      </c>
      <c r="DT141" s="11">
        <f>COUNTIF(CX$133:CX$142,"A")</f>
        <v>5</v>
      </c>
      <c r="DU141" s="11">
        <f>COUNTIF(CX$133:CX$142,"D")</f>
        <v>2</v>
      </c>
      <c r="DV141" s="11">
        <f>COUNTIF(CX$133:CX$142,"H")</f>
        <v>2</v>
      </c>
      <c r="DW141" s="21">
        <f t="shared" si="529"/>
        <v>13</v>
      </c>
      <c r="DX141" s="21">
        <f t="shared" si="530"/>
        <v>3</v>
      </c>
      <c r="DY141" s="21">
        <f t="shared" si="531"/>
        <v>2</v>
      </c>
      <c r="DZ141" s="20">
        <f>SUM($AR141:$BO141)+SUM(BY$133:BY$142)</f>
        <v>59</v>
      </c>
      <c r="EA141" s="20">
        <f>SUM($BQ141:$CN141)+SUM(AZ$133:AZ$142)</f>
        <v>19</v>
      </c>
      <c r="EB141" s="21">
        <f t="shared" si="532"/>
        <v>42</v>
      </c>
      <c r="EC141" s="20">
        <f t="shared" si="533"/>
        <v>40</v>
      </c>
      <c r="ED141" s="9"/>
      <c r="EE141" s="11">
        <f t="shared" si="534"/>
        <v>18</v>
      </c>
      <c r="EF141" s="11">
        <f t="shared" si="535"/>
        <v>13</v>
      </c>
      <c r="EG141" s="11">
        <f t="shared" si="536"/>
        <v>3</v>
      </c>
      <c r="EH141" s="11">
        <f t="shared" si="537"/>
        <v>2</v>
      </c>
      <c r="EI141" s="11">
        <f t="shared" si="538"/>
        <v>59</v>
      </c>
      <c r="EJ141" s="11">
        <f t="shared" si="539"/>
        <v>19</v>
      </c>
      <c r="EK141" s="11">
        <f t="shared" si="540"/>
        <v>42</v>
      </c>
      <c r="EL141" s="11">
        <f t="shared" si="541"/>
        <v>40</v>
      </c>
      <c r="EM141" s="17"/>
      <c r="EN141" s="8">
        <f t="shared" si="542"/>
        <v>0</v>
      </c>
      <c r="EO141" s="8">
        <f t="shared" si="543"/>
        <v>0</v>
      </c>
      <c r="EP141" s="8">
        <f t="shared" si="544"/>
        <v>0</v>
      </c>
      <c r="EQ141" s="8">
        <f t="shared" si="545"/>
        <v>0</v>
      </c>
      <c r="ER141" s="8">
        <f t="shared" si="546"/>
        <v>0</v>
      </c>
      <c r="ES141" s="8">
        <f t="shared" si="547"/>
        <v>0</v>
      </c>
      <c r="ET141" s="8">
        <f t="shared" si="548"/>
        <v>0</v>
      </c>
      <c r="EU141" s="8">
        <f t="shared" si="549"/>
        <v>0</v>
      </c>
      <c r="EW141" s="8" t="str">
        <f t="shared" si="550"/>
        <v/>
      </c>
      <c r="EX141" s="8" t="str">
        <f t="shared" si="551"/>
        <v/>
      </c>
      <c r="EY141" s="8" t="str">
        <f t="shared" si="552"/>
        <v/>
      </c>
      <c r="EZ141" s="8" t="str">
        <f t="shared" si="553"/>
        <v/>
      </c>
      <c r="FA141" s="8" t="str">
        <f t="shared" si="554"/>
        <v/>
      </c>
      <c r="FB141" s="8" t="str">
        <f t="shared" si="555"/>
        <v/>
      </c>
      <c r="FC141" s="8" t="str">
        <f t="shared" si="556"/>
        <v/>
      </c>
      <c r="FD141" s="8" t="str">
        <f t="shared" si="557"/>
        <v/>
      </c>
      <c r="FF141" s="257" t="s">
        <v>366</v>
      </c>
      <c r="FG141" s="61">
        <v>24</v>
      </c>
      <c r="FH141" s="60">
        <v>55</v>
      </c>
      <c r="FI141" s="60">
        <v>35</v>
      </c>
      <c r="FJ141" s="60">
        <v>36</v>
      </c>
      <c r="FK141" s="60">
        <v>32</v>
      </c>
      <c r="FL141" s="60">
        <v>35</v>
      </c>
      <c r="FM141" s="60">
        <v>33</v>
      </c>
      <c r="FN141" s="60">
        <v>34</v>
      </c>
      <c r="FO141" s="59"/>
      <c r="FP141" s="60">
        <v>51</v>
      </c>
      <c r="FQ141" s="83">
        <v>61</v>
      </c>
      <c r="FR141" s="10"/>
      <c r="FS141" s="10"/>
      <c r="FT141" s="9"/>
    </row>
    <row r="142" spans="1:185" s="17" customFormat="1" ht="12.75" thickBot="1" x14ac:dyDescent="0.25">
      <c r="A142" s="8">
        <v>10</v>
      </c>
      <c r="B142" s="8" t="s">
        <v>403</v>
      </c>
      <c r="C142" s="16">
        <v>18</v>
      </c>
      <c r="D142" s="16">
        <v>3</v>
      </c>
      <c r="E142" s="16">
        <v>1</v>
      </c>
      <c r="F142" s="16">
        <v>14</v>
      </c>
      <c r="G142" s="16">
        <v>21</v>
      </c>
      <c r="H142" s="16">
        <v>62</v>
      </c>
      <c r="I142" s="15">
        <v>10</v>
      </c>
      <c r="J142" s="16">
        <f t="shared" si="520"/>
        <v>-41</v>
      </c>
      <c r="L142" s="31" t="s">
        <v>463</v>
      </c>
      <c r="M142" s="33" t="s">
        <v>135</v>
      </c>
      <c r="N142" s="28"/>
      <c r="O142" s="29" t="s">
        <v>35</v>
      </c>
      <c r="P142" s="29" t="s">
        <v>102</v>
      </c>
      <c r="Q142" s="29" t="s">
        <v>55</v>
      </c>
      <c r="R142" s="29" t="s">
        <v>147</v>
      </c>
      <c r="S142" s="29" t="s">
        <v>98</v>
      </c>
      <c r="T142" s="29" t="s">
        <v>98</v>
      </c>
      <c r="U142" s="29" t="s">
        <v>106</v>
      </c>
      <c r="V142" s="28"/>
      <c r="W142" s="281" t="s">
        <v>124</v>
      </c>
      <c r="X142" s="35"/>
      <c r="Y142" s="35"/>
      <c r="Z142" s="35"/>
      <c r="AA142" s="13"/>
      <c r="AB142" s="31" t="s">
        <v>463</v>
      </c>
      <c r="AC142" s="33" t="s">
        <v>266</v>
      </c>
      <c r="AD142" s="28"/>
      <c r="AE142" s="29" t="s">
        <v>277</v>
      </c>
      <c r="AF142" s="29" t="s">
        <v>278</v>
      </c>
      <c r="AG142" s="29" t="s">
        <v>213</v>
      </c>
      <c r="AH142" s="29" t="s">
        <v>226</v>
      </c>
      <c r="AI142" s="29" t="s">
        <v>232</v>
      </c>
      <c r="AJ142" s="29" t="s">
        <v>319</v>
      </c>
      <c r="AK142" s="29" t="s">
        <v>224</v>
      </c>
      <c r="AL142" s="28"/>
      <c r="AM142" s="281" t="s">
        <v>197</v>
      </c>
      <c r="AN142" s="35"/>
      <c r="AO142" s="35"/>
      <c r="AP142" s="13"/>
      <c r="AQ142" s="12"/>
      <c r="AR142" s="45">
        <f t="shared" si="558"/>
        <v>1</v>
      </c>
      <c r="AS142" s="275"/>
      <c r="AT142" s="44">
        <f t="shared" si="570"/>
        <v>1</v>
      </c>
      <c r="AU142" s="44">
        <f t="shared" si="575"/>
        <v>2</v>
      </c>
      <c r="AV142" s="44">
        <f t="shared" si="578"/>
        <v>1</v>
      </c>
      <c r="AW142" s="44">
        <f>(IF(R142="","",(IF(MID(R142,2,1)="-",LEFT(R142,1),LEFT(R142,2)))+0))</f>
        <v>5</v>
      </c>
      <c r="AX142" s="44">
        <f>(IF(S142="","",(IF(MID(S142,2,1)="-",LEFT(S142,1),LEFT(S142,2)))+0))</f>
        <v>1</v>
      </c>
      <c r="AY142" s="44">
        <f>(IF(T142="","",(IF(MID(T142,2,1)="-",LEFT(T142,1),LEFT(T142,2)))+0))</f>
        <v>1</v>
      </c>
      <c r="AZ142" s="44">
        <f>(IF(U142="","",(IF(MID(U142,2,1)="-",LEFT(U142,1),LEFT(U142,2)))+0))</f>
        <v>0</v>
      </c>
      <c r="BA142" s="43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9"/>
      <c r="BQ142" s="45">
        <f t="shared" si="560"/>
        <v>3</v>
      </c>
      <c r="BR142" s="275"/>
      <c r="BS142" s="44">
        <f t="shared" si="572"/>
        <v>2</v>
      </c>
      <c r="BT142" s="44">
        <f t="shared" si="576"/>
        <v>0</v>
      </c>
      <c r="BU142" s="44">
        <f t="shared" si="579"/>
        <v>1</v>
      </c>
      <c r="BV142" s="44">
        <f>(IF(R142="","",IF(RIGHT(R142,2)="10",RIGHT(R142,2),RIGHT(R142,1))+0))</f>
        <v>0</v>
      </c>
      <c r="BW142" s="44">
        <f>(IF(S142="","",IF(RIGHT(S142,2)="10",RIGHT(S142,2),RIGHT(S142,1))+0))</f>
        <v>0</v>
      </c>
      <c r="BX142" s="44">
        <f>(IF(T142="","",IF(RIGHT(T142,2)="10",RIGHT(T142,2),RIGHT(T142,1))+0))</f>
        <v>0</v>
      </c>
      <c r="BY142" s="44">
        <f>(IF(U142="","",IF(RIGHT(U142,2)="10",RIGHT(U142,2),RIGHT(U142,1))+0))</f>
        <v>3</v>
      </c>
      <c r="BZ142" s="43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9"/>
      <c r="CP142" s="45" t="str">
        <f t="shared" si="562"/>
        <v>A</v>
      </c>
      <c r="CQ142" s="275" t="s">
        <v>40</v>
      </c>
      <c r="CR142" s="44" t="str">
        <f t="shared" si="580"/>
        <v>A</v>
      </c>
      <c r="CS142" s="44" t="str">
        <f t="shared" si="577"/>
        <v>H</v>
      </c>
      <c r="CT142" s="44" t="str">
        <f t="shared" si="581"/>
        <v>D</v>
      </c>
      <c r="CU142" s="44" t="str">
        <f>(IF(R142="","",IF(AW142&gt;BV142,"H",IF(AW142&lt;BV142,"A","D"))))</f>
        <v>H</v>
      </c>
      <c r="CV142" s="44" t="str">
        <f>(IF(S142="","",IF(AX142&gt;BW142,"H",IF(AX142&lt;BW142,"A","D"))))</f>
        <v>H</v>
      </c>
      <c r="CW142" s="44" t="str">
        <f>(IF(T142="","",IF(AY142&gt;BX142,"H",IF(AY142&lt;BX142,"A","D"))))</f>
        <v>H</v>
      </c>
      <c r="CX142" s="44" t="str">
        <f>(IF(U142="","",IF(AZ142&gt;BY142,"H",IF(AZ142&lt;BY142,"A","D"))))</f>
        <v>A</v>
      </c>
      <c r="CY142" s="43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9"/>
      <c r="DO142" s="17" t="str">
        <f t="shared" si="524"/>
        <v>Witham Town</v>
      </c>
      <c r="DP142" s="21">
        <f t="shared" si="525"/>
        <v>18</v>
      </c>
      <c r="DQ142" s="11">
        <f t="shared" si="526"/>
        <v>4</v>
      </c>
      <c r="DR142" s="11">
        <f t="shared" si="527"/>
        <v>2</v>
      </c>
      <c r="DS142" s="11">
        <f t="shared" si="528"/>
        <v>3</v>
      </c>
      <c r="DT142" s="11">
        <f>COUNTIF(CY$133:CY$142,"A")</f>
        <v>3</v>
      </c>
      <c r="DU142" s="11">
        <f>COUNTIF(CY$133:CY$142,"D")</f>
        <v>2</v>
      </c>
      <c r="DV142" s="11">
        <f>COUNTIF(CY$133:CY$142,"H")</f>
        <v>4</v>
      </c>
      <c r="DW142" s="21">
        <f t="shared" si="529"/>
        <v>7</v>
      </c>
      <c r="DX142" s="21">
        <f t="shared" si="530"/>
        <v>4</v>
      </c>
      <c r="DY142" s="21">
        <f t="shared" si="531"/>
        <v>7</v>
      </c>
      <c r="DZ142" s="20">
        <f>SUM($AR142:$BO142)+SUM(BZ$133:BZ$142)</f>
        <v>37</v>
      </c>
      <c r="EA142" s="20">
        <f>SUM($BQ142:$CN142)+SUM(BA$133:BA$142)</f>
        <v>39</v>
      </c>
      <c r="EB142" s="21">
        <f t="shared" si="532"/>
        <v>25</v>
      </c>
      <c r="EC142" s="20">
        <f t="shared" si="533"/>
        <v>-2</v>
      </c>
      <c r="ED142" s="9"/>
      <c r="EE142" s="11">
        <f t="shared" si="534"/>
        <v>18</v>
      </c>
      <c r="EF142" s="11">
        <f t="shared" si="535"/>
        <v>7</v>
      </c>
      <c r="EG142" s="11">
        <f t="shared" si="536"/>
        <v>4</v>
      </c>
      <c r="EH142" s="11">
        <f t="shared" si="537"/>
        <v>7</v>
      </c>
      <c r="EI142" s="11">
        <f t="shared" si="538"/>
        <v>37</v>
      </c>
      <c r="EJ142" s="11">
        <f t="shared" si="539"/>
        <v>39</v>
      </c>
      <c r="EK142" s="11">
        <f t="shared" si="540"/>
        <v>25</v>
      </c>
      <c r="EL142" s="11">
        <f t="shared" si="541"/>
        <v>-2</v>
      </c>
      <c r="EM142" s="8"/>
      <c r="EN142" s="8">
        <f t="shared" si="542"/>
        <v>0</v>
      </c>
      <c r="EO142" s="8">
        <f t="shared" si="543"/>
        <v>0</v>
      </c>
      <c r="EP142" s="8">
        <f t="shared" si="544"/>
        <v>0</v>
      </c>
      <c r="EQ142" s="8">
        <f t="shared" si="545"/>
        <v>0</v>
      </c>
      <c r="ER142" s="8">
        <f t="shared" si="546"/>
        <v>0</v>
      </c>
      <c r="ES142" s="8">
        <f t="shared" si="547"/>
        <v>0</v>
      </c>
      <c r="ET142" s="8">
        <f t="shared" si="548"/>
        <v>0</v>
      </c>
      <c r="EU142" s="8">
        <f t="shared" si="549"/>
        <v>0</v>
      </c>
      <c r="EW142" s="8" t="str">
        <f t="shared" si="550"/>
        <v/>
      </c>
      <c r="EX142" s="8" t="str">
        <f t="shared" si="551"/>
        <v/>
      </c>
      <c r="EY142" s="8" t="str">
        <f t="shared" si="552"/>
        <v/>
      </c>
      <c r="EZ142" s="8" t="str">
        <f t="shared" si="553"/>
        <v/>
      </c>
      <c r="FA142" s="8" t="str">
        <f t="shared" si="554"/>
        <v/>
      </c>
      <c r="FB142" s="8" t="str">
        <f t="shared" si="555"/>
        <v/>
      </c>
      <c r="FC142" s="8" t="str">
        <f t="shared" si="556"/>
        <v/>
      </c>
      <c r="FD142" s="8" t="str">
        <f t="shared" si="557"/>
        <v/>
      </c>
      <c r="FF142" s="257" t="s">
        <v>463</v>
      </c>
      <c r="FG142" s="61">
        <v>23</v>
      </c>
      <c r="FH142" s="59"/>
      <c r="FI142" s="60">
        <v>42</v>
      </c>
      <c r="FJ142" s="60">
        <v>30</v>
      </c>
      <c r="FK142" s="60">
        <v>25</v>
      </c>
      <c r="FL142" s="60">
        <v>36</v>
      </c>
      <c r="FM142" s="60">
        <v>15</v>
      </c>
      <c r="FN142" s="60">
        <v>21</v>
      </c>
      <c r="FO142" s="60">
        <v>33</v>
      </c>
      <c r="FP142" s="59"/>
      <c r="FQ142" s="283">
        <v>51</v>
      </c>
      <c r="FR142" s="18"/>
      <c r="FS142" s="18"/>
      <c r="FT142" s="9"/>
      <c r="FU142" s="8"/>
      <c r="FV142" s="8"/>
      <c r="FW142" s="8"/>
      <c r="FX142" s="8"/>
      <c r="FY142" s="8"/>
      <c r="FZ142" s="8"/>
      <c r="GA142" s="8"/>
      <c r="GB142" s="8"/>
      <c r="GC142" s="8"/>
    </row>
    <row r="143" spans="1:185" s="17" customFormat="1" ht="12.75" thickBot="1" x14ac:dyDescent="0.25">
      <c r="A143" s="8"/>
      <c r="B143" s="23" t="s">
        <v>547</v>
      </c>
      <c r="C143" s="54">
        <v>8</v>
      </c>
      <c r="D143" s="54">
        <v>1</v>
      </c>
      <c r="E143" s="54">
        <v>1</v>
      </c>
      <c r="F143" s="54">
        <v>6</v>
      </c>
      <c r="G143" s="54">
        <v>12</v>
      </c>
      <c r="H143" s="54">
        <v>22</v>
      </c>
      <c r="I143" s="53">
        <v>3</v>
      </c>
      <c r="J143" s="54">
        <f t="shared" si="520"/>
        <v>-10</v>
      </c>
      <c r="L143" s="279" t="s">
        <v>407</v>
      </c>
      <c r="M143" s="69"/>
      <c r="N143" s="69"/>
      <c r="O143" s="69" t="s">
        <v>120</v>
      </c>
      <c r="P143" s="69" t="s">
        <v>33</v>
      </c>
      <c r="Q143" s="69" t="s">
        <v>83</v>
      </c>
      <c r="R143" s="69"/>
      <c r="S143" s="69"/>
      <c r="T143" s="69"/>
      <c r="U143" s="69"/>
      <c r="V143" s="69"/>
      <c r="W143" s="278"/>
      <c r="X143" s="35"/>
      <c r="Y143" s="35"/>
      <c r="Z143" s="35"/>
      <c r="AA143" s="13"/>
      <c r="AB143" s="279" t="s">
        <v>407</v>
      </c>
      <c r="AC143" s="69"/>
      <c r="AD143" s="69"/>
      <c r="AE143" s="69" t="s">
        <v>386</v>
      </c>
      <c r="AF143" s="69" t="s">
        <v>273</v>
      </c>
      <c r="AG143" s="69" t="s">
        <v>488</v>
      </c>
      <c r="AH143" s="69"/>
      <c r="AI143" s="69"/>
      <c r="AJ143" s="69"/>
      <c r="AK143" s="69"/>
      <c r="AL143" s="69"/>
      <c r="AM143" s="278"/>
      <c r="AN143" s="35"/>
      <c r="AO143" s="35"/>
      <c r="AP143" s="13"/>
      <c r="AQ143" s="12"/>
      <c r="AR143" s="48"/>
      <c r="AS143" s="85"/>
      <c r="AT143" s="48">
        <f t="shared" si="570"/>
        <v>0</v>
      </c>
      <c r="AU143" s="48">
        <f t="shared" si="575"/>
        <v>6</v>
      </c>
      <c r="AV143" s="48">
        <f t="shared" si="578"/>
        <v>2</v>
      </c>
      <c r="AW143" s="48"/>
      <c r="AX143" s="48"/>
      <c r="AY143" s="48"/>
      <c r="AZ143" s="48"/>
      <c r="BA143" s="47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9"/>
      <c r="BQ143" s="48"/>
      <c r="BR143" s="85"/>
      <c r="BS143" s="48">
        <f t="shared" si="572"/>
        <v>1</v>
      </c>
      <c r="BT143" s="48">
        <f t="shared" si="576"/>
        <v>0</v>
      </c>
      <c r="BU143" s="48">
        <f t="shared" si="579"/>
        <v>3</v>
      </c>
      <c r="BV143" s="48"/>
      <c r="BW143" s="48"/>
      <c r="BX143" s="48"/>
      <c r="BY143" s="48"/>
      <c r="BZ143" s="47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9"/>
      <c r="CP143" s="48"/>
      <c r="CQ143" s="85"/>
      <c r="CR143" s="48" t="str">
        <f t="shared" si="580"/>
        <v>A</v>
      </c>
      <c r="CS143" s="48" t="str">
        <f t="shared" si="577"/>
        <v>H</v>
      </c>
      <c r="CT143" s="48" t="str">
        <f t="shared" si="581"/>
        <v>A</v>
      </c>
      <c r="CU143" s="48"/>
      <c r="CV143" s="48"/>
      <c r="CW143" s="48"/>
      <c r="CX143" s="48"/>
      <c r="CY143" s="47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9"/>
      <c r="DO143" s="17" t="str">
        <f t="shared" si="524"/>
        <v>Billericay Town</v>
      </c>
      <c r="DP143" s="21"/>
      <c r="DQ143" s="11"/>
      <c r="DR143" s="11"/>
      <c r="DS143" s="11"/>
      <c r="DT143" s="11"/>
      <c r="DU143" s="11"/>
      <c r="DV143" s="11"/>
      <c r="DW143" s="21"/>
      <c r="DX143" s="21"/>
      <c r="DY143" s="21"/>
      <c r="DZ143" s="20"/>
      <c r="EA143" s="20"/>
      <c r="EB143" s="21"/>
      <c r="EC143" s="20"/>
      <c r="ED143" s="9"/>
      <c r="EE143" s="11" t="e">
        <f t="shared" si="534"/>
        <v>#N/A</v>
      </c>
      <c r="EF143" s="11" t="e">
        <f t="shared" si="535"/>
        <v>#N/A</v>
      </c>
      <c r="EG143" s="11" t="e">
        <f t="shared" si="536"/>
        <v>#N/A</v>
      </c>
      <c r="EH143" s="11" t="e">
        <f t="shared" si="537"/>
        <v>#N/A</v>
      </c>
      <c r="EI143" s="11" t="e">
        <f t="shared" si="538"/>
        <v>#N/A</v>
      </c>
      <c r="EJ143" s="11" t="e">
        <f t="shared" si="539"/>
        <v>#N/A</v>
      </c>
      <c r="EK143" s="11" t="e">
        <f t="shared" si="540"/>
        <v>#N/A</v>
      </c>
      <c r="EL143" s="11" t="e">
        <f t="shared" si="541"/>
        <v>#N/A</v>
      </c>
      <c r="EM143" s="8"/>
      <c r="EN143" s="8"/>
      <c r="EO143" s="8"/>
      <c r="EP143" s="8"/>
      <c r="EQ143" s="8"/>
      <c r="ER143" s="8"/>
      <c r="ES143" s="8"/>
      <c r="ET143" s="8"/>
      <c r="EU143" s="8"/>
      <c r="EW143" s="8"/>
      <c r="EX143" s="8"/>
      <c r="EY143" s="8"/>
      <c r="EZ143" s="8"/>
      <c r="FA143" s="8"/>
      <c r="FB143" s="8"/>
      <c r="FC143" s="8"/>
      <c r="FD143" s="8"/>
      <c r="FF143" s="284" t="s">
        <v>407</v>
      </c>
      <c r="FG143" s="81"/>
      <c r="FH143" s="81"/>
      <c r="FI143" s="81">
        <v>101</v>
      </c>
      <c r="FJ143" s="81">
        <v>60</v>
      </c>
      <c r="FK143" s="81">
        <v>50</v>
      </c>
      <c r="FL143" s="81"/>
      <c r="FM143" s="81"/>
      <c r="FN143" s="81"/>
      <c r="FO143" s="81"/>
      <c r="FP143" s="81"/>
      <c r="FQ143" s="285"/>
      <c r="FR143" s="18"/>
      <c r="FS143" s="18"/>
      <c r="FT143" s="9"/>
      <c r="FU143" s="8"/>
      <c r="FV143" s="8"/>
      <c r="FW143" s="8"/>
      <c r="FX143" s="8"/>
      <c r="FY143" s="8"/>
      <c r="FZ143" s="8"/>
      <c r="GA143" s="8"/>
      <c r="GB143" s="8"/>
      <c r="GC143" s="8"/>
    </row>
    <row r="144" spans="1:185" s="8" customFormat="1" x14ac:dyDescent="0.2">
      <c r="B144" s="55" t="s">
        <v>480</v>
      </c>
      <c r="C144" s="16"/>
      <c r="D144" s="14">
        <f>SUM(D133:D142)</f>
        <v>72</v>
      </c>
      <c r="E144" s="14">
        <f>SUM(E133:E142)</f>
        <v>36</v>
      </c>
      <c r="F144" s="14">
        <f>SUM(F133:F142)</f>
        <v>72</v>
      </c>
      <c r="G144" s="14">
        <f>SUM(G133:G142)</f>
        <v>372</v>
      </c>
      <c r="H144" s="14">
        <f>SUM(H133:H142)</f>
        <v>372</v>
      </c>
      <c r="I144" s="15"/>
      <c r="J144" s="14">
        <f>SUM(J133:J142)</f>
        <v>0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2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E144" s="11"/>
      <c r="EF144" s="11"/>
      <c r="EG144" s="11"/>
      <c r="EH144" s="11"/>
      <c r="EI144" s="11"/>
      <c r="EJ144" s="11"/>
      <c r="EK144" s="11"/>
      <c r="EL144" s="11"/>
      <c r="FF144" s="13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9"/>
      <c r="FS144" s="9"/>
      <c r="FT144" s="9"/>
    </row>
    <row r="145" spans="1:185" s="8" customFormat="1" ht="12.75" thickBot="1" x14ac:dyDescent="0.25">
      <c r="A145" s="17" t="s">
        <v>314</v>
      </c>
      <c r="B145" s="17"/>
      <c r="C145" s="42" t="s">
        <v>96</v>
      </c>
      <c r="D145" s="15"/>
      <c r="E145" s="15"/>
      <c r="F145" s="15"/>
      <c r="G145" s="15"/>
      <c r="H145" s="15"/>
      <c r="I145" s="15"/>
      <c r="J145" s="15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2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E145" s="11"/>
      <c r="EF145" s="11"/>
      <c r="EG145" s="11"/>
      <c r="EH145" s="11"/>
      <c r="EI145" s="11"/>
      <c r="EJ145" s="11"/>
      <c r="EK145" s="11"/>
      <c r="EL145" s="11"/>
      <c r="FF145" s="13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9"/>
    </row>
    <row r="146" spans="1:185" s="8" customFormat="1" ht="12.75" thickBot="1" x14ac:dyDescent="0.25">
      <c r="A146" s="17" t="s">
        <v>51</v>
      </c>
      <c r="B146" s="17" t="s">
        <v>50</v>
      </c>
      <c r="C146" s="15" t="s">
        <v>42</v>
      </c>
      <c r="D146" s="15" t="s">
        <v>41</v>
      </c>
      <c r="E146" s="15" t="s">
        <v>40</v>
      </c>
      <c r="F146" s="15" t="s">
        <v>39</v>
      </c>
      <c r="G146" s="15" t="s">
        <v>38</v>
      </c>
      <c r="H146" s="15" t="s">
        <v>37</v>
      </c>
      <c r="I146" s="15" t="s">
        <v>36</v>
      </c>
      <c r="J146" s="15" t="s">
        <v>43</v>
      </c>
      <c r="L146" s="66" t="s">
        <v>154</v>
      </c>
      <c r="M146" s="41" t="s">
        <v>485</v>
      </c>
      <c r="N146" s="41" t="s">
        <v>473</v>
      </c>
      <c r="O146" s="41" t="s">
        <v>384</v>
      </c>
      <c r="P146" s="41" t="s">
        <v>345</v>
      </c>
      <c r="Q146" s="41" t="s">
        <v>94</v>
      </c>
      <c r="R146" s="41" t="s">
        <v>434</v>
      </c>
      <c r="S146" s="41" t="s">
        <v>66</v>
      </c>
      <c r="T146" s="40" t="s">
        <v>112</v>
      </c>
      <c r="U146" s="13"/>
      <c r="V146" s="13"/>
      <c r="W146" s="13"/>
      <c r="X146" s="13"/>
      <c r="Y146" s="13"/>
      <c r="Z146" s="13"/>
      <c r="AA146" s="13"/>
      <c r="AB146" s="66" t="s">
        <v>154</v>
      </c>
      <c r="AC146" s="41" t="s">
        <v>485</v>
      </c>
      <c r="AD146" s="41" t="s">
        <v>473</v>
      </c>
      <c r="AE146" s="41" t="s">
        <v>384</v>
      </c>
      <c r="AF146" s="41" t="s">
        <v>345</v>
      </c>
      <c r="AG146" s="41" t="s">
        <v>94</v>
      </c>
      <c r="AH146" s="41" t="s">
        <v>434</v>
      </c>
      <c r="AI146" s="41" t="s">
        <v>66</v>
      </c>
      <c r="AJ146" s="40" t="s">
        <v>112</v>
      </c>
      <c r="AK146" s="13"/>
      <c r="AL146" s="13"/>
      <c r="AM146" s="13"/>
      <c r="AN146" s="13"/>
      <c r="AO146" s="13"/>
      <c r="AP146" s="13"/>
      <c r="AQ146" s="12"/>
      <c r="DP146" s="16" t="s">
        <v>42</v>
      </c>
      <c r="DQ146" s="16" t="s">
        <v>49</v>
      </c>
      <c r="DR146" s="16" t="s">
        <v>48</v>
      </c>
      <c r="DS146" s="16" t="s">
        <v>47</v>
      </c>
      <c r="DT146" s="16" t="s">
        <v>46</v>
      </c>
      <c r="DU146" s="16" t="s">
        <v>45</v>
      </c>
      <c r="DV146" s="16" t="s">
        <v>44</v>
      </c>
      <c r="DW146" s="16" t="s">
        <v>41</v>
      </c>
      <c r="DX146" s="16" t="s">
        <v>40</v>
      </c>
      <c r="DY146" s="16" t="s">
        <v>39</v>
      </c>
      <c r="DZ146" s="16" t="s">
        <v>38</v>
      </c>
      <c r="EA146" s="16" t="s">
        <v>37</v>
      </c>
      <c r="EB146" s="16" t="s">
        <v>36</v>
      </c>
      <c r="EC146" s="16" t="s">
        <v>43</v>
      </c>
      <c r="ED146" s="16"/>
      <c r="EE146" s="16" t="s">
        <v>42</v>
      </c>
      <c r="EF146" s="16" t="s">
        <v>41</v>
      </c>
      <c r="EG146" s="16" t="s">
        <v>40</v>
      </c>
      <c r="EH146" s="16" t="s">
        <v>39</v>
      </c>
      <c r="EI146" s="16" t="s">
        <v>38</v>
      </c>
      <c r="EJ146" s="16" t="s">
        <v>37</v>
      </c>
      <c r="EK146" s="16" t="s">
        <v>36</v>
      </c>
      <c r="EL146" s="16" t="s">
        <v>43</v>
      </c>
      <c r="EX146" s="16" t="s">
        <v>42</v>
      </c>
      <c r="EY146" s="16" t="s">
        <v>41</v>
      </c>
      <c r="EZ146" s="16" t="s">
        <v>40</v>
      </c>
      <c r="FA146" s="16" t="s">
        <v>39</v>
      </c>
      <c r="FB146" s="16" t="s">
        <v>38</v>
      </c>
      <c r="FC146" s="16" t="s">
        <v>37</v>
      </c>
      <c r="FD146" s="16" t="s">
        <v>36</v>
      </c>
      <c r="FF146" s="66" t="s">
        <v>154</v>
      </c>
      <c r="FG146" s="68" t="s">
        <v>485</v>
      </c>
      <c r="FH146" s="68" t="s">
        <v>473</v>
      </c>
      <c r="FI146" s="68" t="s">
        <v>384</v>
      </c>
      <c r="FJ146" s="68" t="s">
        <v>345</v>
      </c>
      <c r="FK146" s="68" t="s">
        <v>94</v>
      </c>
      <c r="FL146" s="68" t="s">
        <v>434</v>
      </c>
      <c r="FM146" s="68" t="s">
        <v>66</v>
      </c>
      <c r="FN146" s="67" t="s">
        <v>112</v>
      </c>
      <c r="FO146" s="10"/>
      <c r="FP146" s="10"/>
      <c r="FQ146" s="10"/>
      <c r="FR146" s="10"/>
      <c r="FS146" s="10"/>
      <c r="FT146" s="9"/>
    </row>
    <row r="147" spans="1:185" s="8" customFormat="1" x14ac:dyDescent="0.2">
      <c r="A147" s="8">
        <v>1</v>
      </c>
      <c r="B147" s="8" t="s">
        <v>433</v>
      </c>
      <c r="C147" s="16">
        <v>14</v>
      </c>
      <c r="D147" s="16">
        <v>11</v>
      </c>
      <c r="E147" s="16">
        <v>1</v>
      </c>
      <c r="F147" s="16">
        <v>2</v>
      </c>
      <c r="G147" s="16">
        <v>44</v>
      </c>
      <c r="H147" s="16">
        <v>21</v>
      </c>
      <c r="I147" s="15">
        <v>34</v>
      </c>
      <c r="J147" s="16">
        <f t="shared" ref="J147:J154" si="582">G147-H147</f>
        <v>23</v>
      </c>
      <c r="L147" s="31" t="s">
        <v>175</v>
      </c>
      <c r="M147" s="38"/>
      <c r="N147" s="37" t="s">
        <v>195</v>
      </c>
      <c r="O147" s="37" t="s">
        <v>147</v>
      </c>
      <c r="P147" s="37" t="s">
        <v>109</v>
      </c>
      <c r="Q147" s="37" t="s">
        <v>55</v>
      </c>
      <c r="R147" s="37" t="s">
        <v>135</v>
      </c>
      <c r="S147" s="37" t="s">
        <v>87</v>
      </c>
      <c r="T147" s="39" t="s">
        <v>62</v>
      </c>
      <c r="U147" s="13"/>
      <c r="V147" s="13"/>
      <c r="W147" s="13"/>
      <c r="X147" s="13"/>
      <c r="Y147" s="13"/>
      <c r="Z147" s="13"/>
      <c r="AA147" s="13"/>
      <c r="AB147" s="31" t="s">
        <v>175</v>
      </c>
      <c r="AC147" s="38"/>
      <c r="AD147" s="37" t="s">
        <v>386</v>
      </c>
      <c r="AE147" s="37" t="s">
        <v>244</v>
      </c>
      <c r="AF147" s="37" t="s">
        <v>163</v>
      </c>
      <c r="AG147" s="37" t="s">
        <v>229</v>
      </c>
      <c r="AH147" s="37" t="s">
        <v>231</v>
      </c>
      <c r="AI147" s="37" t="s">
        <v>278</v>
      </c>
      <c r="AJ147" s="39" t="s">
        <v>228</v>
      </c>
      <c r="AK147" s="13"/>
      <c r="AL147" s="13"/>
      <c r="AM147" s="13"/>
      <c r="AN147" s="13"/>
      <c r="AO147" s="13"/>
      <c r="AP147" s="13"/>
      <c r="AQ147" s="12"/>
      <c r="AR147" s="52"/>
      <c r="AS147" s="51">
        <f t="shared" ref="AS147:AY147" si="583">(IF(N147="","",(IF(MID(N147,2,1)="-",LEFT(N147,1),LEFT(N147,2)))+0))</f>
        <v>2</v>
      </c>
      <c r="AT147" s="51">
        <f t="shared" si="583"/>
        <v>5</v>
      </c>
      <c r="AU147" s="51">
        <f t="shared" si="583"/>
        <v>2</v>
      </c>
      <c r="AV147" s="51">
        <f t="shared" si="583"/>
        <v>1</v>
      </c>
      <c r="AW147" s="51">
        <f t="shared" si="583"/>
        <v>1</v>
      </c>
      <c r="AX147" s="51">
        <f t="shared" si="583"/>
        <v>1</v>
      </c>
      <c r="AY147" s="50">
        <f t="shared" si="583"/>
        <v>4</v>
      </c>
      <c r="BQ147" s="52"/>
      <c r="BR147" s="51">
        <f t="shared" ref="BR147:BX147" si="584">(IF(N147="","",IF(RIGHT(N147,2)="10",RIGHT(N147,2),RIGHT(N147,1))+0))</f>
        <v>5</v>
      </c>
      <c r="BS147" s="51">
        <f t="shared" si="584"/>
        <v>0</v>
      </c>
      <c r="BT147" s="51">
        <f t="shared" si="584"/>
        <v>4</v>
      </c>
      <c r="BU147" s="51">
        <f t="shared" si="584"/>
        <v>1</v>
      </c>
      <c r="BV147" s="51">
        <f t="shared" si="584"/>
        <v>3</v>
      </c>
      <c r="BW147" s="51">
        <f t="shared" si="584"/>
        <v>4</v>
      </c>
      <c r="BX147" s="50">
        <f t="shared" si="584"/>
        <v>1</v>
      </c>
      <c r="CP147" s="52"/>
      <c r="CQ147" s="51" t="str">
        <f t="shared" ref="CQ147:CW147" si="585">(IF(N147="","",IF(AS147&gt;BR147,"H",IF(AS147&lt;BR147,"A","D"))))</f>
        <v>A</v>
      </c>
      <c r="CR147" s="51" t="str">
        <f t="shared" si="585"/>
        <v>H</v>
      </c>
      <c r="CS147" s="51" t="str">
        <f t="shared" si="585"/>
        <v>A</v>
      </c>
      <c r="CT147" s="51" t="str">
        <f t="shared" si="585"/>
        <v>D</v>
      </c>
      <c r="CU147" s="51" t="str">
        <f t="shared" si="585"/>
        <v>A</v>
      </c>
      <c r="CV147" s="51" t="str">
        <f t="shared" si="585"/>
        <v>A</v>
      </c>
      <c r="CW147" s="50" t="str">
        <f t="shared" si="585"/>
        <v>H</v>
      </c>
      <c r="DO147" s="17" t="str">
        <f t="shared" ref="DO147:DO154" si="586">L147</f>
        <v>Ashford United</v>
      </c>
      <c r="DP147" s="21">
        <f t="shared" ref="DP147:DP154" si="587">SUM(DW147:DY147)</f>
        <v>14</v>
      </c>
      <c r="DQ147" s="11">
        <f t="shared" ref="DQ147:DQ154" si="588">COUNTIF($CP147:$DM147,"H")</f>
        <v>2</v>
      </c>
      <c r="DR147" s="11">
        <f t="shared" ref="DR147:DR154" si="589">COUNTIF($CP147:$DM147,"D")</f>
        <v>1</v>
      </c>
      <c r="DS147" s="11">
        <f t="shared" ref="DS147:DS154" si="590">COUNTIF($CP147:$DM147,"A")</f>
        <v>4</v>
      </c>
      <c r="DT147" s="11">
        <f>COUNTIF(CP$147:CP$154,"A")</f>
        <v>2</v>
      </c>
      <c r="DU147" s="11">
        <f>COUNTIF(CP$147:CP$154,"D")</f>
        <v>1</v>
      </c>
      <c r="DV147" s="11">
        <f>COUNTIF(CP$147:CP$154,"H")</f>
        <v>4</v>
      </c>
      <c r="DW147" s="21">
        <f t="shared" ref="DW147:DY154" si="591">DQ147+DT147</f>
        <v>4</v>
      </c>
      <c r="DX147" s="21">
        <f t="shared" si="591"/>
        <v>2</v>
      </c>
      <c r="DY147" s="21">
        <f t="shared" si="591"/>
        <v>8</v>
      </c>
      <c r="DZ147" s="20">
        <f>SUM($AR147:$BO147)+SUM(BQ$147:BQ$154)</f>
        <v>27</v>
      </c>
      <c r="EA147" s="20">
        <f>SUM($BQ147:$CN147)+SUM(AR$147:AR$154)</f>
        <v>36</v>
      </c>
      <c r="EB147" s="21">
        <f t="shared" ref="EB147:EB154" si="592">(DW147*3)+DX147</f>
        <v>14</v>
      </c>
      <c r="EC147" s="20">
        <f t="shared" ref="EC147:EC154" si="593">DZ147-EA147</f>
        <v>-9</v>
      </c>
      <c r="ED147" s="9"/>
      <c r="EE147" s="11">
        <f t="shared" ref="EE147:EE154" si="594">VLOOKUP($DO147,$B$147:$J$154,2,0)</f>
        <v>14</v>
      </c>
      <c r="EF147" s="11">
        <f t="shared" ref="EF147:EF154" si="595">VLOOKUP($DO147,$B$147:$J$154,3,0)</f>
        <v>4</v>
      </c>
      <c r="EG147" s="11">
        <f t="shared" ref="EG147:EG154" si="596">VLOOKUP($DO147,$B$147:$J$154,4,0)</f>
        <v>2</v>
      </c>
      <c r="EH147" s="11">
        <f t="shared" ref="EH147:EH154" si="597">VLOOKUP($DO147,$B$147:$J$154,5,0)</f>
        <v>8</v>
      </c>
      <c r="EI147" s="11">
        <f t="shared" ref="EI147:EI154" si="598">VLOOKUP($DO147,$B$147:$J$154,6,0)</f>
        <v>27</v>
      </c>
      <c r="EJ147" s="11">
        <f t="shared" ref="EJ147:EJ154" si="599">VLOOKUP($DO147,$B$147:$J$154,7,0)</f>
        <v>36</v>
      </c>
      <c r="EK147" s="11">
        <f t="shared" ref="EK147:EK154" si="600">VLOOKUP($DO147,$B$147:$J$154,8,0)</f>
        <v>14</v>
      </c>
      <c r="EL147" s="11">
        <f t="shared" ref="EL147:EL154" si="601">VLOOKUP($DO147,$B$147:$J$154,9,0)</f>
        <v>-9</v>
      </c>
      <c r="EN147" s="8">
        <f t="shared" ref="EN147:EN154" si="602">IF(DP147=EE147,0,1)</f>
        <v>0</v>
      </c>
      <c r="EO147" s="8">
        <f t="shared" ref="EO147:EU154" si="603">IF(DW147=EF147,0,1)</f>
        <v>0</v>
      </c>
      <c r="EP147" s="8">
        <f t="shared" si="603"/>
        <v>0</v>
      </c>
      <c r="EQ147" s="8">
        <f t="shared" si="603"/>
        <v>0</v>
      </c>
      <c r="ER147" s="8">
        <f t="shared" si="603"/>
        <v>0</v>
      </c>
      <c r="ES147" s="8">
        <f t="shared" si="603"/>
        <v>0</v>
      </c>
      <c r="ET147" s="8">
        <f t="shared" si="603"/>
        <v>0</v>
      </c>
      <c r="EU147" s="8">
        <f t="shared" si="603"/>
        <v>0</v>
      </c>
      <c r="EW147" s="8" t="str">
        <f t="shared" ref="EW147:EW154" si="604">IF(SUM($EN147:$EU147)=0,"",DO147)</f>
        <v/>
      </c>
      <c r="EX147" s="8" t="str">
        <f t="shared" ref="EX147:EX154" si="605">IF(SUM($EN147:$EU147)=0,"",EE147-DP147)</f>
        <v/>
      </c>
      <c r="EY147" s="8" t="str">
        <f t="shared" ref="EY147:FD154" si="606">IF(SUM($EN147:$EU147)=0,"",EF147-DW147)</f>
        <v/>
      </c>
      <c r="EZ147" s="8" t="str">
        <f t="shared" si="606"/>
        <v/>
      </c>
      <c r="FA147" s="8" t="str">
        <f t="shared" si="606"/>
        <v/>
      </c>
      <c r="FB147" s="8" t="str">
        <f t="shared" si="606"/>
        <v/>
      </c>
      <c r="FC147" s="8" t="str">
        <f t="shared" si="606"/>
        <v/>
      </c>
      <c r="FD147" s="8" t="str">
        <f t="shared" si="606"/>
        <v/>
      </c>
      <c r="FF147" s="31" t="s">
        <v>175</v>
      </c>
      <c r="FG147" s="65"/>
      <c r="FH147" s="64">
        <v>31</v>
      </c>
      <c r="FI147" s="64">
        <v>70</v>
      </c>
      <c r="FJ147" s="64">
        <v>48</v>
      </c>
      <c r="FK147" s="64">
        <v>29</v>
      </c>
      <c r="FL147" s="64">
        <v>35</v>
      </c>
      <c r="FM147" s="64">
        <v>36</v>
      </c>
      <c r="FN147" s="63">
        <v>36</v>
      </c>
      <c r="FO147" s="10"/>
      <c r="FP147" s="10"/>
      <c r="FQ147" s="10"/>
      <c r="FR147" s="10"/>
      <c r="FS147" s="10"/>
      <c r="FT147" s="9"/>
    </row>
    <row r="148" spans="1:185" s="8" customFormat="1" x14ac:dyDescent="0.2">
      <c r="A148" s="8">
        <v>2</v>
      </c>
      <c r="B148" s="8" t="s">
        <v>76</v>
      </c>
      <c r="C148" s="16">
        <v>14</v>
      </c>
      <c r="D148" s="16">
        <v>9</v>
      </c>
      <c r="E148" s="16">
        <v>2</v>
      </c>
      <c r="F148" s="16">
        <v>3</v>
      </c>
      <c r="G148" s="16">
        <v>43</v>
      </c>
      <c r="H148" s="16">
        <v>18</v>
      </c>
      <c r="I148" s="15">
        <v>29</v>
      </c>
      <c r="J148" s="16">
        <f t="shared" si="582"/>
        <v>25</v>
      </c>
      <c r="L148" s="31" t="s">
        <v>466</v>
      </c>
      <c r="M148" s="33" t="s">
        <v>99</v>
      </c>
      <c r="N148" s="28"/>
      <c r="O148" s="29" t="s">
        <v>55</v>
      </c>
      <c r="P148" s="29" t="s">
        <v>323</v>
      </c>
      <c r="Q148" s="29" t="s">
        <v>326</v>
      </c>
      <c r="R148" s="29" t="s">
        <v>128</v>
      </c>
      <c r="S148" s="29" t="s">
        <v>62</v>
      </c>
      <c r="T148" s="32" t="s">
        <v>62</v>
      </c>
      <c r="U148" s="13"/>
      <c r="V148" s="13"/>
      <c r="W148" s="13"/>
      <c r="X148" s="13"/>
      <c r="Y148" s="13"/>
      <c r="Z148" s="13"/>
      <c r="AA148" s="13"/>
      <c r="AB148" s="31" t="s">
        <v>466</v>
      </c>
      <c r="AC148" s="33" t="s">
        <v>156</v>
      </c>
      <c r="AD148" s="28"/>
      <c r="AE148" s="29" t="s">
        <v>136</v>
      </c>
      <c r="AF148" s="29" t="s">
        <v>263</v>
      </c>
      <c r="AG148" s="29" t="s">
        <v>333</v>
      </c>
      <c r="AH148" s="29" t="s">
        <v>133</v>
      </c>
      <c r="AI148" s="29" t="s">
        <v>252</v>
      </c>
      <c r="AJ148" s="32" t="s">
        <v>159</v>
      </c>
      <c r="AK148" s="13"/>
      <c r="AL148" s="13"/>
      <c r="AM148" s="13"/>
      <c r="AN148" s="13"/>
      <c r="AO148" s="13"/>
      <c r="AP148" s="13"/>
      <c r="AQ148" s="12"/>
      <c r="AR148" s="49">
        <f t="shared" ref="AR148:AR154" si="607">(IF(M148="","",(IF(MID(M148,2,1)="-",LEFT(M148,1),LEFT(M148,2)))+0))</f>
        <v>1</v>
      </c>
      <c r="AS148" s="47"/>
      <c r="AT148" s="48">
        <f t="shared" ref="AT148:AY148" si="608">(IF(O148="","",(IF(MID(O148,2,1)="-",LEFT(O148,1),LEFT(O148,2)))+0))</f>
        <v>1</v>
      </c>
      <c r="AU148" s="48">
        <f t="shared" si="608"/>
        <v>6</v>
      </c>
      <c r="AV148" s="48">
        <f t="shared" si="608"/>
        <v>3</v>
      </c>
      <c r="AW148" s="48">
        <f t="shared" si="608"/>
        <v>1</v>
      </c>
      <c r="AX148" s="48">
        <f t="shared" si="608"/>
        <v>4</v>
      </c>
      <c r="AY148" s="46">
        <f t="shared" si="608"/>
        <v>4</v>
      </c>
      <c r="BQ148" s="49">
        <f t="shared" ref="BQ148:BQ154" si="609">(IF(M148="","",IF(RIGHT(M148,2)="10",RIGHT(M148,2),RIGHT(M148,1))+0))</f>
        <v>5</v>
      </c>
      <c r="BR148" s="47"/>
      <c r="BS148" s="48">
        <f t="shared" ref="BS148:BX148" si="610">(IF(O148="","",IF(RIGHT(O148,2)="10",RIGHT(O148,2),RIGHT(O148,1))+0))</f>
        <v>1</v>
      </c>
      <c r="BT148" s="48">
        <f t="shared" si="610"/>
        <v>4</v>
      </c>
      <c r="BU148" s="48">
        <f t="shared" si="610"/>
        <v>6</v>
      </c>
      <c r="BV148" s="48">
        <f t="shared" si="610"/>
        <v>8</v>
      </c>
      <c r="BW148" s="48">
        <f t="shared" si="610"/>
        <v>1</v>
      </c>
      <c r="BX148" s="46">
        <f t="shared" si="610"/>
        <v>1</v>
      </c>
      <c r="CP148" s="49" t="str">
        <f t="shared" ref="CP148:CP154" si="611">(IF(M148="","",IF(AR148&gt;BQ148,"H",IF(AR148&lt;BQ148,"A","D"))))</f>
        <v>A</v>
      </c>
      <c r="CQ148" s="47"/>
      <c r="CR148" s="48" t="str">
        <f t="shared" ref="CR148:CW148" si="612">(IF(O148="","",IF(AT148&gt;BS148,"H",IF(AT148&lt;BS148,"A","D"))))</f>
        <v>D</v>
      </c>
      <c r="CS148" s="48" t="str">
        <f t="shared" si="612"/>
        <v>H</v>
      </c>
      <c r="CT148" s="48" t="str">
        <f t="shared" si="612"/>
        <v>A</v>
      </c>
      <c r="CU148" s="48" t="str">
        <f t="shared" si="612"/>
        <v>A</v>
      </c>
      <c r="CV148" s="48" t="str">
        <f t="shared" si="612"/>
        <v>H</v>
      </c>
      <c r="CW148" s="46" t="str">
        <f t="shared" si="612"/>
        <v>H</v>
      </c>
      <c r="DO148" s="17" t="str">
        <f t="shared" si="586"/>
        <v>Cray Wanderers</v>
      </c>
      <c r="DP148" s="21">
        <f t="shared" si="587"/>
        <v>14</v>
      </c>
      <c r="DQ148" s="11">
        <f t="shared" si="588"/>
        <v>3</v>
      </c>
      <c r="DR148" s="11">
        <f t="shared" si="589"/>
        <v>1</v>
      </c>
      <c r="DS148" s="11">
        <f t="shared" si="590"/>
        <v>3</v>
      </c>
      <c r="DT148" s="11">
        <f>COUNTIF(CQ$147:CQ$154,"A")</f>
        <v>2</v>
      </c>
      <c r="DU148" s="11">
        <f>COUNTIF(CQ$147:CQ$154,"D")</f>
        <v>0</v>
      </c>
      <c r="DV148" s="11">
        <f>COUNTIF(CQ$147:CQ$154,"H")</f>
        <v>5</v>
      </c>
      <c r="DW148" s="21">
        <f t="shared" si="591"/>
        <v>5</v>
      </c>
      <c r="DX148" s="21">
        <f t="shared" si="591"/>
        <v>1</v>
      </c>
      <c r="DY148" s="21">
        <f t="shared" si="591"/>
        <v>8</v>
      </c>
      <c r="DZ148" s="20">
        <f>SUM($AR148:$BO148)+SUM(BR$147:BR$154)</f>
        <v>40</v>
      </c>
      <c r="EA148" s="20">
        <f>SUM($BQ148:$CN148)+SUM(AS$147:AS$154)</f>
        <v>53</v>
      </c>
      <c r="EB148" s="21">
        <f t="shared" si="592"/>
        <v>16</v>
      </c>
      <c r="EC148" s="20">
        <f t="shared" si="593"/>
        <v>-13</v>
      </c>
      <c r="ED148" s="9"/>
      <c r="EE148" s="11">
        <f t="shared" si="594"/>
        <v>14</v>
      </c>
      <c r="EF148" s="11">
        <f t="shared" si="595"/>
        <v>5</v>
      </c>
      <c r="EG148" s="11">
        <f t="shared" si="596"/>
        <v>1</v>
      </c>
      <c r="EH148" s="11">
        <f t="shared" si="597"/>
        <v>8</v>
      </c>
      <c r="EI148" s="11">
        <f t="shared" si="598"/>
        <v>40</v>
      </c>
      <c r="EJ148" s="11">
        <f t="shared" si="599"/>
        <v>53</v>
      </c>
      <c r="EK148" s="11">
        <f t="shared" si="600"/>
        <v>16</v>
      </c>
      <c r="EL148" s="11">
        <f t="shared" si="601"/>
        <v>-13</v>
      </c>
      <c r="EN148" s="8">
        <f t="shared" si="602"/>
        <v>0</v>
      </c>
      <c r="EO148" s="8">
        <f t="shared" si="603"/>
        <v>0</v>
      </c>
      <c r="EP148" s="8">
        <f t="shared" si="603"/>
        <v>0</v>
      </c>
      <c r="EQ148" s="8">
        <f t="shared" si="603"/>
        <v>0</v>
      </c>
      <c r="ER148" s="8">
        <f t="shared" si="603"/>
        <v>0</v>
      </c>
      <c r="ES148" s="8">
        <f t="shared" si="603"/>
        <v>0</v>
      </c>
      <c r="ET148" s="8">
        <f t="shared" si="603"/>
        <v>0</v>
      </c>
      <c r="EU148" s="8">
        <f t="shared" si="603"/>
        <v>0</v>
      </c>
      <c r="EW148" s="8" t="str">
        <f t="shared" si="604"/>
        <v/>
      </c>
      <c r="EX148" s="8" t="str">
        <f t="shared" si="605"/>
        <v/>
      </c>
      <c r="EY148" s="8" t="str">
        <f t="shared" si="606"/>
        <v/>
      </c>
      <c r="EZ148" s="8" t="str">
        <f t="shared" si="606"/>
        <v/>
      </c>
      <c r="FA148" s="8" t="str">
        <f t="shared" si="606"/>
        <v/>
      </c>
      <c r="FB148" s="8" t="str">
        <f t="shared" si="606"/>
        <v/>
      </c>
      <c r="FC148" s="8" t="str">
        <f t="shared" si="606"/>
        <v/>
      </c>
      <c r="FD148" s="8" t="str">
        <f t="shared" si="606"/>
        <v/>
      </c>
      <c r="FF148" s="31" t="s">
        <v>466</v>
      </c>
      <c r="FG148" s="61">
        <v>37</v>
      </c>
      <c r="FH148" s="59"/>
      <c r="FI148" s="60">
        <v>17</v>
      </c>
      <c r="FJ148" s="60">
        <v>34</v>
      </c>
      <c r="FK148" s="60">
        <v>34</v>
      </c>
      <c r="FL148" s="60">
        <v>15</v>
      </c>
      <c r="FM148" s="60">
        <v>17</v>
      </c>
      <c r="FN148" s="58">
        <v>21</v>
      </c>
      <c r="FO148" s="10"/>
      <c r="FP148" s="10"/>
      <c r="FQ148" s="10"/>
      <c r="FR148" s="10"/>
      <c r="FS148" s="10"/>
      <c r="FT148" s="9"/>
    </row>
    <row r="149" spans="1:185" s="8" customFormat="1" x14ac:dyDescent="0.2">
      <c r="A149" s="8">
        <v>3</v>
      </c>
      <c r="B149" s="8" t="s">
        <v>382</v>
      </c>
      <c r="C149" s="16">
        <v>14</v>
      </c>
      <c r="D149" s="16">
        <v>6</v>
      </c>
      <c r="E149" s="16">
        <v>3</v>
      </c>
      <c r="F149" s="16">
        <v>5</v>
      </c>
      <c r="G149" s="16">
        <v>21</v>
      </c>
      <c r="H149" s="16">
        <v>28</v>
      </c>
      <c r="I149" s="15">
        <v>21</v>
      </c>
      <c r="J149" s="16">
        <f t="shared" si="582"/>
        <v>-7</v>
      </c>
      <c r="L149" s="31" t="s">
        <v>382</v>
      </c>
      <c r="M149" s="33" t="s">
        <v>147</v>
      </c>
      <c r="N149" s="29" t="s">
        <v>52</v>
      </c>
      <c r="O149" s="28"/>
      <c r="P149" s="29" t="s">
        <v>99</v>
      </c>
      <c r="Q149" s="29" t="s">
        <v>102</v>
      </c>
      <c r="R149" s="29" t="s">
        <v>102</v>
      </c>
      <c r="S149" s="28"/>
      <c r="T149" s="32" t="s">
        <v>143</v>
      </c>
      <c r="U149" s="13"/>
      <c r="V149" s="13"/>
      <c r="W149" s="13"/>
      <c r="X149" s="13"/>
      <c r="Y149" s="13"/>
      <c r="Z149" s="13"/>
      <c r="AA149" s="13"/>
      <c r="AB149" s="31" t="s">
        <v>382</v>
      </c>
      <c r="AC149" s="33" t="s">
        <v>359</v>
      </c>
      <c r="AD149" s="29" t="s">
        <v>10</v>
      </c>
      <c r="AE149" s="28"/>
      <c r="AF149" s="29" t="s">
        <v>204</v>
      </c>
      <c r="AG149" s="29" t="s">
        <v>356</v>
      </c>
      <c r="AH149" s="29" t="s">
        <v>121</v>
      </c>
      <c r="AI149" s="28"/>
      <c r="AJ149" s="32" t="s">
        <v>23</v>
      </c>
      <c r="AK149" s="13"/>
      <c r="AL149" s="13"/>
      <c r="AM149" s="13"/>
      <c r="AN149" s="13"/>
      <c r="AO149" s="13"/>
      <c r="AP149" s="13"/>
      <c r="AQ149" s="12"/>
      <c r="AR149" s="49">
        <f t="shared" si="607"/>
        <v>5</v>
      </c>
      <c r="AS149" s="48">
        <f t="shared" ref="AS149:AS154" si="613">(IF(N149="","",(IF(MID(N149,2,1)="-",LEFT(N149,1),LEFT(N149,2)))+0))</f>
        <v>3</v>
      </c>
      <c r="AT149" s="47"/>
      <c r="AU149" s="48">
        <f>(IF(P149="","",(IF(MID(P149,2,1)="-",LEFT(P149,1),LEFT(P149,2)))+0))</f>
        <v>1</v>
      </c>
      <c r="AV149" s="48">
        <f>(IF(Q149="","",(IF(MID(Q149,2,1)="-",LEFT(Q149,1),LEFT(Q149,2)))+0))</f>
        <v>2</v>
      </c>
      <c r="AW149" s="48">
        <f>(IF(R149="","",(IF(MID(R149,2,1)="-",LEFT(R149,1),LEFT(R149,2)))+0))</f>
        <v>2</v>
      </c>
      <c r="AX149" s="85" t="str">
        <f>(IF(S149="","",(IF(MID(S149,2,1)="-",LEFT(S149,1),LEFT(S149,2)))+0))</f>
        <v/>
      </c>
      <c r="AY149" s="46">
        <f>(IF(T149="","",(IF(MID(T149,2,1)="-",LEFT(T149,1),LEFT(T149,2)))+0))</f>
        <v>3</v>
      </c>
      <c r="BQ149" s="49">
        <f t="shared" si="609"/>
        <v>0</v>
      </c>
      <c r="BR149" s="48">
        <f t="shared" ref="BR149:BR154" si="614">(IF(N149="","",IF(RIGHT(N149,2)="10",RIGHT(N149,2),RIGHT(N149,1))+0))</f>
        <v>2</v>
      </c>
      <c r="BS149" s="47"/>
      <c r="BT149" s="48">
        <f>(IF(P149="","",IF(RIGHT(P149,2)="10",RIGHT(P149,2),RIGHT(P149,1))+0))</f>
        <v>5</v>
      </c>
      <c r="BU149" s="48">
        <f>(IF(Q149="","",IF(RIGHT(Q149,2)="10",RIGHT(Q149,2),RIGHT(Q149,1))+0))</f>
        <v>0</v>
      </c>
      <c r="BV149" s="48">
        <f>(IF(R149="","",IF(RIGHT(R149,2)="10",RIGHT(R149,2),RIGHT(R149,1))+0))</f>
        <v>0</v>
      </c>
      <c r="BW149" s="85" t="str">
        <f>(IF(S149="","",IF(RIGHT(S149,2)="10",RIGHT(S149,2),RIGHT(S149,1))+0))</f>
        <v/>
      </c>
      <c r="BX149" s="46">
        <f>(IF(T149="","",IF(RIGHT(T149,2)="10",RIGHT(T149,2),RIGHT(T149,1))+0))</f>
        <v>1</v>
      </c>
      <c r="CP149" s="49" t="str">
        <f t="shared" si="611"/>
        <v>H</v>
      </c>
      <c r="CQ149" s="48" t="str">
        <f t="shared" ref="CQ149:CQ154" si="615">(IF(N149="","",IF(AS149&gt;BR149,"H",IF(AS149&lt;BR149,"A","D"))))</f>
        <v>H</v>
      </c>
      <c r="CR149" s="47"/>
      <c r="CS149" s="48" t="str">
        <f>(IF(P149="","",IF(AU149&gt;BT149,"H",IF(AU149&lt;BT149,"A","D"))))</f>
        <v>A</v>
      </c>
      <c r="CT149" s="48" t="str">
        <f>(IF(Q149="","",IF(AV149&gt;BU149,"H",IF(AV149&lt;BU149,"A","D"))))</f>
        <v>H</v>
      </c>
      <c r="CU149" s="48" t="str">
        <f>(IF(R149="","",IF(AW149&gt;BV149,"H",IF(AW149&lt;BV149,"A","D"))))</f>
        <v>H</v>
      </c>
      <c r="CV149" s="85" t="s">
        <v>40</v>
      </c>
      <c r="CW149" s="46" t="str">
        <f>(IF(T149="","",IF(AY149&gt;BX149,"H",IF(AY149&lt;BX149,"A","D"))))</f>
        <v>H</v>
      </c>
      <c r="DO149" s="17" t="str">
        <f t="shared" si="586"/>
        <v>Faversham Town</v>
      </c>
      <c r="DP149" s="21">
        <f t="shared" si="587"/>
        <v>14</v>
      </c>
      <c r="DQ149" s="11">
        <f t="shared" si="588"/>
        <v>5</v>
      </c>
      <c r="DR149" s="11">
        <f t="shared" si="589"/>
        <v>1</v>
      </c>
      <c r="DS149" s="11">
        <f t="shared" si="590"/>
        <v>1</v>
      </c>
      <c r="DT149" s="11">
        <f>COUNTIF(CR$147:CR$154,"A")</f>
        <v>1</v>
      </c>
      <c r="DU149" s="11">
        <f>COUNTIF(CR$147:CR$154,"D")</f>
        <v>2</v>
      </c>
      <c r="DV149" s="11">
        <f>COUNTIF(CR$147:CR$154,"H")</f>
        <v>4</v>
      </c>
      <c r="DW149" s="21">
        <f t="shared" si="591"/>
        <v>6</v>
      </c>
      <c r="DX149" s="21">
        <f t="shared" si="591"/>
        <v>3</v>
      </c>
      <c r="DY149" s="21">
        <f t="shared" si="591"/>
        <v>5</v>
      </c>
      <c r="DZ149" s="20">
        <f>SUM($AR149:$BO149)+SUM(BS$147:BS$154)</f>
        <v>21</v>
      </c>
      <c r="EA149" s="20">
        <f>SUM($BQ149:$CN149)+SUM(AT$147:AT$154)</f>
        <v>28</v>
      </c>
      <c r="EB149" s="21">
        <f t="shared" si="592"/>
        <v>21</v>
      </c>
      <c r="EC149" s="20">
        <f t="shared" si="593"/>
        <v>-7</v>
      </c>
      <c r="ED149" s="9"/>
      <c r="EE149" s="11">
        <f t="shared" si="594"/>
        <v>14</v>
      </c>
      <c r="EF149" s="11">
        <f t="shared" si="595"/>
        <v>6</v>
      </c>
      <c r="EG149" s="11">
        <f t="shared" si="596"/>
        <v>3</v>
      </c>
      <c r="EH149" s="11">
        <f t="shared" si="597"/>
        <v>5</v>
      </c>
      <c r="EI149" s="11">
        <f t="shared" si="598"/>
        <v>21</v>
      </c>
      <c r="EJ149" s="11">
        <f t="shared" si="599"/>
        <v>28</v>
      </c>
      <c r="EK149" s="11">
        <f t="shared" si="600"/>
        <v>21</v>
      </c>
      <c r="EL149" s="11">
        <f t="shared" si="601"/>
        <v>-7</v>
      </c>
      <c r="EN149" s="8">
        <f t="shared" si="602"/>
        <v>0</v>
      </c>
      <c r="EO149" s="8">
        <f t="shared" si="603"/>
        <v>0</v>
      </c>
      <c r="EP149" s="8">
        <f t="shared" si="603"/>
        <v>0</v>
      </c>
      <c r="EQ149" s="8">
        <f t="shared" si="603"/>
        <v>0</v>
      </c>
      <c r="ER149" s="8">
        <f t="shared" si="603"/>
        <v>0</v>
      </c>
      <c r="ES149" s="8">
        <f t="shared" si="603"/>
        <v>0</v>
      </c>
      <c r="ET149" s="8">
        <f t="shared" si="603"/>
        <v>0</v>
      </c>
      <c r="EU149" s="8">
        <f t="shared" si="603"/>
        <v>0</v>
      </c>
      <c r="EW149" s="8" t="str">
        <f t="shared" si="604"/>
        <v/>
      </c>
      <c r="EX149" s="8" t="str">
        <f t="shared" si="605"/>
        <v/>
      </c>
      <c r="EY149" s="8" t="str">
        <f t="shared" si="606"/>
        <v/>
      </c>
      <c r="EZ149" s="8" t="str">
        <f t="shared" si="606"/>
        <v/>
      </c>
      <c r="FA149" s="8" t="str">
        <f t="shared" si="606"/>
        <v/>
      </c>
      <c r="FB149" s="8" t="str">
        <f t="shared" si="606"/>
        <v/>
      </c>
      <c r="FC149" s="8" t="str">
        <f t="shared" si="606"/>
        <v/>
      </c>
      <c r="FD149" s="8" t="str">
        <f t="shared" si="606"/>
        <v/>
      </c>
      <c r="FF149" s="31" t="s">
        <v>382</v>
      </c>
      <c r="FG149" s="61">
        <v>24</v>
      </c>
      <c r="FH149" s="60">
        <v>7</v>
      </c>
      <c r="FI149" s="59"/>
      <c r="FJ149" s="60">
        <v>12</v>
      </c>
      <c r="FK149" s="60">
        <v>27</v>
      </c>
      <c r="FL149" s="60">
        <v>46</v>
      </c>
      <c r="FM149" s="28"/>
      <c r="FN149" s="58">
        <v>22</v>
      </c>
      <c r="FO149" s="10"/>
      <c r="FP149" s="10"/>
      <c r="FQ149" s="10"/>
      <c r="FR149" s="10"/>
      <c r="FS149" s="10"/>
      <c r="FT149" s="9"/>
    </row>
    <row r="150" spans="1:185" s="8" customFormat="1" x14ac:dyDescent="0.2">
      <c r="A150" s="8">
        <v>4</v>
      </c>
      <c r="B150" s="8" t="s">
        <v>340</v>
      </c>
      <c r="C150" s="16">
        <v>14</v>
      </c>
      <c r="D150" s="16">
        <v>6</v>
      </c>
      <c r="E150" s="16">
        <v>2</v>
      </c>
      <c r="F150" s="16">
        <v>6</v>
      </c>
      <c r="G150" s="16">
        <v>36</v>
      </c>
      <c r="H150" s="16">
        <v>42</v>
      </c>
      <c r="I150" s="15">
        <v>20</v>
      </c>
      <c r="J150" s="16">
        <f t="shared" si="582"/>
        <v>-6</v>
      </c>
      <c r="L150" s="31" t="s">
        <v>340</v>
      </c>
      <c r="M150" s="33" t="s">
        <v>21</v>
      </c>
      <c r="N150" s="29" t="s">
        <v>99</v>
      </c>
      <c r="O150" s="29" t="s">
        <v>55</v>
      </c>
      <c r="P150" s="28"/>
      <c r="Q150" s="29" t="s">
        <v>16</v>
      </c>
      <c r="R150" s="29" t="s">
        <v>151</v>
      </c>
      <c r="S150" s="29" t="s">
        <v>28</v>
      </c>
      <c r="T150" s="32" t="s">
        <v>183</v>
      </c>
      <c r="U150" s="13"/>
      <c r="V150" s="13"/>
      <c r="W150" s="13"/>
      <c r="X150" s="13"/>
      <c r="Y150" s="13"/>
      <c r="Z150" s="13"/>
      <c r="AA150" s="13"/>
      <c r="AB150" s="31" t="s">
        <v>340</v>
      </c>
      <c r="AC150" s="33" t="s">
        <v>63</v>
      </c>
      <c r="AD150" s="29" t="s">
        <v>287</v>
      </c>
      <c r="AE150" s="29" t="s">
        <v>353</v>
      </c>
      <c r="AF150" s="28"/>
      <c r="AG150" s="29" t="s">
        <v>25</v>
      </c>
      <c r="AH150" s="29" t="s">
        <v>12</v>
      </c>
      <c r="AI150" s="29" t="s">
        <v>11</v>
      </c>
      <c r="AJ150" s="32" t="s">
        <v>30</v>
      </c>
      <c r="AK150" s="13"/>
      <c r="AL150" s="13"/>
      <c r="AM150" s="13"/>
      <c r="AN150" s="13"/>
      <c r="AO150" s="13"/>
      <c r="AP150" s="13"/>
      <c r="AQ150" s="12"/>
      <c r="AR150" s="49">
        <f t="shared" si="607"/>
        <v>2</v>
      </c>
      <c r="AS150" s="48">
        <f t="shared" si="613"/>
        <v>1</v>
      </c>
      <c r="AT150" s="48">
        <f>(IF(O150="","",(IF(MID(O150,2,1)="-",LEFT(O150,1),LEFT(O150,2)))+0))</f>
        <v>1</v>
      </c>
      <c r="AU150" s="47"/>
      <c r="AV150" s="48">
        <f>(IF(Q150="","",(IF(MID(Q150,2,1)="-",LEFT(Q150,1),LEFT(Q150,2)))+0))</f>
        <v>2</v>
      </c>
      <c r="AW150" s="48">
        <f>(IF(R150="","",(IF(MID(R150,2,1)="-",LEFT(R150,1),LEFT(R150,2)))+0))</f>
        <v>3</v>
      </c>
      <c r="AX150" s="48">
        <f>(IF(S150="","",(IF(MID(S150,2,1)="-",LEFT(S150,1),LEFT(S150,2)))+0))</f>
        <v>3</v>
      </c>
      <c r="AY150" s="46">
        <f>(IF(T150="","",(IF(MID(T150,2,1)="-",LEFT(T150,1),LEFT(T150,2)))+0))</f>
        <v>5</v>
      </c>
      <c r="BQ150" s="49">
        <f t="shared" si="609"/>
        <v>2</v>
      </c>
      <c r="BR150" s="48">
        <f t="shared" si="614"/>
        <v>5</v>
      </c>
      <c r="BS150" s="48">
        <f>(IF(O150="","",IF(RIGHT(O150,2)="10",RIGHT(O150,2),RIGHT(O150,1))+0))</f>
        <v>1</v>
      </c>
      <c r="BT150" s="47"/>
      <c r="BU150" s="48">
        <f>(IF(Q150="","",IF(RIGHT(Q150,2)="10",RIGHT(Q150,2),RIGHT(Q150,1))+0))</f>
        <v>1</v>
      </c>
      <c r="BV150" s="48">
        <f>(IF(R150="","",IF(RIGHT(R150,2)="10",RIGHT(R150,2),RIGHT(R150,1))+0))</f>
        <v>5</v>
      </c>
      <c r="BW150" s="48">
        <f>(IF(S150="","",IF(RIGHT(S150,2)="10",RIGHT(S150,2),RIGHT(S150,1))+0))</f>
        <v>0</v>
      </c>
      <c r="BX150" s="46">
        <f>(IF(T150="","",IF(RIGHT(T150,2)="10",RIGHT(T150,2),RIGHT(T150,1))+0))</f>
        <v>2</v>
      </c>
      <c r="CP150" s="49" t="str">
        <f t="shared" si="611"/>
        <v>D</v>
      </c>
      <c r="CQ150" s="48" t="str">
        <f t="shared" si="615"/>
        <v>A</v>
      </c>
      <c r="CR150" s="48" t="str">
        <f>(IF(O150="","",IF(AT150&gt;BS150,"H",IF(AT150&lt;BS150,"A","D"))))</f>
        <v>D</v>
      </c>
      <c r="CS150" s="47"/>
      <c r="CT150" s="48" t="str">
        <f>(IF(Q150="","",IF(AV150&gt;BU150,"H",IF(AV150&lt;BU150,"A","D"))))</f>
        <v>H</v>
      </c>
      <c r="CU150" s="48" t="str">
        <f>(IF(R150="","",IF(AW150&gt;BV150,"H",IF(AW150&lt;BV150,"A","D"))))</f>
        <v>A</v>
      </c>
      <c r="CV150" s="48" t="str">
        <f>(IF(S150="","",IF(AX150&gt;BW150,"H",IF(AX150&lt;BW150,"A","D"))))</f>
        <v>H</v>
      </c>
      <c r="CW150" s="46" t="str">
        <f>(IF(T150="","",IF(AY150&gt;BX150,"H",IF(AY150&lt;BX150,"A","D"))))</f>
        <v>H</v>
      </c>
      <c r="DO150" s="17" t="str">
        <f t="shared" si="586"/>
        <v>Greenwich Borough</v>
      </c>
      <c r="DP150" s="21">
        <f t="shared" si="587"/>
        <v>14</v>
      </c>
      <c r="DQ150" s="11">
        <f t="shared" si="588"/>
        <v>3</v>
      </c>
      <c r="DR150" s="11">
        <f t="shared" si="589"/>
        <v>2</v>
      </c>
      <c r="DS150" s="11">
        <f t="shared" si="590"/>
        <v>2</v>
      </c>
      <c r="DT150" s="11">
        <f>COUNTIF(CS$147:CS$154,"A")</f>
        <v>3</v>
      </c>
      <c r="DU150" s="11">
        <f>COUNTIF(CS$147:CS$154,"D")</f>
        <v>0</v>
      </c>
      <c r="DV150" s="11">
        <f>COUNTIF(CS$147:CS$154,"H")</f>
        <v>4</v>
      </c>
      <c r="DW150" s="21">
        <f t="shared" si="591"/>
        <v>6</v>
      </c>
      <c r="DX150" s="21">
        <f t="shared" si="591"/>
        <v>2</v>
      </c>
      <c r="DY150" s="21">
        <f t="shared" si="591"/>
        <v>6</v>
      </c>
      <c r="DZ150" s="20">
        <f>SUM($AR150:$BO150)+SUM(BT$147:BT$154)</f>
        <v>36</v>
      </c>
      <c r="EA150" s="20">
        <f>SUM($BQ150:$CN150)+SUM(AU$147:AU$154)</f>
        <v>42</v>
      </c>
      <c r="EB150" s="21">
        <f t="shared" si="592"/>
        <v>20</v>
      </c>
      <c r="EC150" s="20">
        <f t="shared" si="593"/>
        <v>-6</v>
      </c>
      <c r="ED150" s="9"/>
      <c r="EE150" s="11">
        <f t="shared" si="594"/>
        <v>14</v>
      </c>
      <c r="EF150" s="11">
        <f t="shared" si="595"/>
        <v>6</v>
      </c>
      <c r="EG150" s="11">
        <f t="shared" si="596"/>
        <v>2</v>
      </c>
      <c r="EH150" s="11">
        <f t="shared" si="597"/>
        <v>6</v>
      </c>
      <c r="EI150" s="11">
        <f t="shared" si="598"/>
        <v>36</v>
      </c>
      <c r="EJ150" s="11">
        <f t="shared" si="599"/>
        <v>42</v>
      </c>
      <c r="EK150" s="11">
        <f t="shared" si="600"/>
        <v>20</v>
      </c>
      <c r="EL150" s="11">
        <f t="shared" si="601"/>
        <v>-6</v>
      </c>
      <c r="EN150" s="8">
        <f t="shared" si="602"/>
        <v>0</v>
      </c>
      <c r="EO150" s="8">
        <f t="shared" si="603"/>
        <v>0</v>
      </c>
      <c r="EP150" s="8">
        <f t="shared" si="603"/>
        <v>0</v>
      </c>
      <c r="EQ150" s="8">
        <f t="shared" si="603"/>
        <v>0</v>
      </c>
      <c r="ER150" s="8">
        <f t="shared" si="603"/>
        <v>0</v>
      </c>
      <c r="ES150" s="8">
        <f t="shared" si="603"/>
        <v>0</v>
      </c>
      <c r="ET150" s="8">
        <f t="shared" si="603"/>
        <v>0</v>
      </c>
      <c r="EU150" s="8">
        <f t="shared" si="603"/>
        <v>0</v>
      </c>
      <c r="EW150" s="8" t="str">
        <f t="shared" si="604"/>
        <v/>
      </c>
      <c r="EX150" s="8" t="str">
        <f t="shared" si="605"/>
        <v/>
      </c>
      <c r="EY150" s="8" t="str">
        <f t="shared" si="606"/>
        <v/>
      </c>
      <c r="EZ150" s="8" t="str">
        <f t="shared" si="606"/>
        <v/>
      </c>
      <c r="FA150" s="8" t="str">
        <f t="shared" si="606"/>
        <v/>
      </c>
      <c r="FB150" s="8" t="str">
        <f t="shared" si="606"/>
        <v/>
      </c>
      <c r="FC150" s="8" t="str">
        <f t="shared" si="606"/>
        <v/>
      </c>
      <c r="FD150" s="8" t="str">
        <f t="shared" si="606"/>
        <v/>
      </c>
      <c r="FF150" s="31" t="s">
        <v>340</v>
      </c>
      <c r="FG150" s="61">
        <v>28</v>
      </c>
      <c r="FH150" s="60">
        <v>29</v>
      </c>
      <c r="FI150" s="60">
        <v>39</v>
      </c>
      <c r="FJ150" s="59"/>
      <c r="FK150" s="60">
        <v>10</v>
      </c>
      <c r="FL150" s="60">
        <v>21</v>
      </c>
      <c r="FM150" s="60">
        <v>9</v>
      </c>
      <c r="FN150" s="58">
        <v>35</v>
      </c>
      <c r="FO150" s="10"/>
      <c r="FP150" s="10"/>
      <c r="FQ150" s="10"/>
      <c r="FR150" s="10"/>
      <c r="FS150" s="10"/>
      <c r="FT150" s="9"/>
    </row>
    <row r="151" spans="1:185" s="8" customFormat="1" x14ac:dyDescent="0.2">
      <c r="A151" s="8">
        <v>5</v>
      </c>
      <c r="B151" s="8" t="s">
        <v>53</v>
      </c>
      <c r="C151" s="16">
        <v>14</v>
      </c>
      <c r="D151" s="16">
        <v>6</v>
      </c>
      <c r="E151" s="16">
        <v>1</v>
      </c>
      <c r="F151" s="16">
        <v>7</v>
      </c>
      <c r="G151" s="16">
        <v>32</v>
      </c>
      <c r="H151" s="16">
        <v>25</v>
      </c>
      <c r="I151" s="15">
        <v>19</v>
      </c>
      <c r="J151" s="16">
        <f t="shared" si="582"/>
        <v>7</v>
      </c>
      <c r="L151" s="31" t="s">
        <v>76</v>
      </c>
      <c r="M151" s="33" t="s">
        <v>147</v>
      </c>
      <c r="N151" s="29" t="s">
        <v>147</v>
      </c>
      <c r="O151" s="29" t="s">
        <v>33</v>
      </c>
      <c r="P151" s="29" t="s">
        <v>147</v>
      </c>
      <c r="Q151" s="28"/>
      <c r="R151" s="29" t="s">
        <v>55</v>
      </c>
      <c r="S151" s="29" t="s">
        <v>102</v>
      </c>
      <c r="T151" s="32" t="s">
        <v>64</v>
      </c>
      <c r="U151" s="13"/>
      <c r="V151" s="13"/>
      <c r="W151" s="13"/>
      <c r="X151" s="13"/>
      <c r="Y151" s="13"/>
      <c r="Z151" s="13"/>
      <c r="AA151" s="13"/>
      <c r="AB151" s="31" t="s">
        <v>76</v>
      </c>
      <c r="AC151" s="33" t="s">
        <v>262</v>
      </c>
      <c r="AD151" s="29" t="s">
        <v>197</v>
      </c>
      <c r="AE151" s="29" t="s">
        <v>304</v>
      </c>
      <c r="AF151" s="29" t="s">
        <v>381</v>
      </c>
      <c r="AG151" s="28"/>
      <c r="AH151" s="29" t="s">
        <v>119</v>
      </c>
      <c r="AI151" s="29" t="s">
        <v>275</v>
      </c>
      <c r="AJ151" s="32" t="s">
        <v>138</v>
      </c>
      <c r="AK151" s="13"/>
      <c r="AL151" s="13"/>
      <c r="AM151" s="13"/>
      <c r="AN151" s="13"/>
      <c r="AO151" s="13"/>
      <c r="AP151" s="13"/>
      <c r="AQ151" s="12"/>
      <c r="AR151" s="49">
        <f t="shared" si="607"/>
        <v>5</v>
      </c>
      <c r="AS151" s="48">
        <f t="shared" si="613"/>
        <v>5</v>
      </c>
      <c r="AT151" s="48">
        <f>(IF(O151="","",(IF(MID(O151,2,1)="-",LEFT(O151,1),LEFT(O151,2)))+0))</f>
        <v>6</v>
      </c>
      <c r="AU151" s="48">
        <f>(IF(P151="","",(IF(MID(P151,2,1)="-",LEFT(P151,1),LEFT(P151,2)))+0))</f>
        <v>5</v>
      </c>
      <c r="AV151" s="47"/>
      <c r="AW151" s="48">
        <f>(IF(R151="","",(IF(MID(R151,2,1)="-",LEFT(R151,1),LEFT(R151,2)))+0))</f>
        <v>1</v>
      </c>
      <c r="AX151" s="48">
        <f>(IF(S151="","",(IF(MID(S151,2,1)="-",LEFT(S151,1),LEFT(S151,2)))+0))</f>
        <v>2</v>
      </c>
      <c r="AY151" s="46">
        <f>(IF(T151="","",(IF(MID(T151,2,1)="-",LEFT(T151,1),LEFT(T151,2)))+0))</f>
        <v>4</v>
      </c>
      <c r="BQ151" s="49">
        <f t="shared" si="609"/>
        <v>0</v>
      </c>
      <c r="BR151" s="48">
        <f t="shared" si="614"/>
        <v>0</v>
      </c>
      <c r="BS151" s="48">
        <f>(IF(O151="","",IF(RIGHT(O151,2)="10",RIGHT(O151,2),RIGHT(O151,1))+0))</f>
        <v>0</v>
      </c>
      <c r="BT151" s="48">
        <f>(IF(P151="","",IF(RIGHT(P151,2)="10",RIGHT(P151,2),RIGHT(P151,1))+0))</f>
        <v>0</v>
      </c>
      <c r="BU151" s="47"/>
      <c r="BV151" s="48">
        <f>(IF(R151="","",IF(RIGHT(R151,2)="10",RIGHT(R151,2),RIGHT(R151,1))+0))</f>
        <v>1</v>
      </c>
      <c r="BW151" s="48">
        <f>(IF(S151="","",IF(RIGHT(S151,2)="10",RIGHT(S151,2),RIGHT(S151,1))+0))</f>
        <v>0</v>
      </c>
      <c r="BX151" s="46">
        <f>(IF(T151="","",IF(RIGHT(T151,2)="10",RIGHT(T151,2),RIGHT(T151,1))+0))</f>
        <v>3</v>
      </c>
      <c r="CP151" s="49" t="str">
        <f t="shared" si="611"/>
        <v>H</v>
      </c>
      <c r="CQ151" s="48" t="str">
        <f t="shared" si="615"/>
        <v>H</v>
      </c>
      <c r="CR151" s="48" t="str">
        <f>(IF(O151="","",IF(AT151&gt;BS151,"H",IF(AT151&lt;BS151,"A","D"))))</f>
        <v>H</v>
      </c>
      <c r="CS151" s="48" t="str">
        <f>(IF(P151="","",IF(AU151&gt;BT151,"H",IF(AU151&lt;BT151,"A","D"))))</f>
        <v>H</v>
      </c>
      <c r="CT151" s="47"/>
      <c r="CU151" s="48" t="str">
        <f>(IF(R151="","",IF(AW151&gt;BV151,"H",IF(AW151&lt;BV151,"A","D"))))</f>
        <v>D</v>
      </c>
      <c r="CV151" s="48" t="str">
        <f>(IF(S151="","",IF(AX151&gt;BW151,"H",IF(AX151&lt;BW151,"A","D"))))</f>
        <v>H</v>
      </c>
      <c r="CW151" s="46" t="str">
        <f>(IF(T151="","",IF(AY151&gt;BX151,"H",IF(AY151&lt;BX151,"A","D"))))</f>
        <v>H</v>
      </c>
      <c r="DO151" s="17" t="str">
        <f t="shared" si="586"/>
        <v>Hastings United</v>
      </c>
      <c r="DP151" s="21">
        <f t="shared" si="587"/>
        <v>14</v>
      </c>
      <c r="DQ151" s="11">
        <f t="shared" si="588"/>
        <v>6</v>
      </c>
      <c r="DR151" s="11">
        <f t="shared" si="589"/>
        <v>1</v>
      </c>
      <c r="DS151" s="11">
        <f t="shared" si="590"/>
        <v>0</v>
      </c>
      <c r="DT151" s="11">
        <f>COUNTIF(CT$147:CT$154,"A")</f>
        <v>3</v>
      </c>
      <c r="DU151" s="11">
        <f>COUNTIF(CT$147:CT$154,"D")</f>
        <v>1</v>
      </c>
      <c r="DV151" s="11">
        <f>COUNTIF(CT$147:CT$154,"H")</f>
        <v>3</v>
      </c>
      <c r="DW151" s="21">
        <f t="shared" si="591"/>
        <v>9</v>
      </c>
      <c r="DX151" s="21">
        <f t="shared" si="591"/>
        <v>2</v>
      </c>
      <c r="DY151" s="21">
        <f t="shared" si="591"/>
        <v>3</v>
      </c>
      <c r="DZ151" s="20">
        <f>SUM($AR151:$BO151)+SUM(BU$147:BU$154)</f>
        <v>43</v>
      </c>
      <c r="EA151" s="20">
        <f>SUM($BQ151:$CN151)+SUM(AV$147:AV$154)</f>
        <v>18</v>
      </c>
      <c r="EB151" s="21">
        <f t="shared" si="592"/>
        <v>29</v>
      </c>
      <c r="EC151" s="20">
        <f t="shared" si="593"/>
        <v>25</v>
      </c>
      <c r="ED151" s="9"/>
      <c r="EE151" s="11">
        <f t="shared" si="594"/>
        <v>14</v>
      </c>
      <c r="EF151" s="11">
        <f t="shared" si="595"/>
        <v>9</v>
      </c>
      <c r="EG151" s="11">
        <f t="shared" si="596"/>
        <v>2</v>
      </c>
      <c r="EH151" s="11">
        <f t="shared" si="597"/>
        <v>3</v>
      </c>
      <c r="EI151" s="11">
        <f t="shared" si="598"/>
        <v>43</v>
      </c>
      <c r="EJ151" s="11">
        <f t="shared" si="599"/>
        <v>18</v>
      </c>
      <c r="EK151" s="11">
        <f t="shared" si="600"/>
        <v>29</v>
      </c>
      <c r="EL151" s="11">
        <f t="shared" si="601"/>
        <v>25</v>
      </c>
      <c r="EN151" s="8">
        <f t="shared" si="602"/>
        <v>0</v>
      </c>
      <c r="EO151" s="8">
        <f t="shared" si="603"/>
        <v>0</v>
      </c>
      <c r="EP151" s="8">
        <f t="shared" si="603"/>
        <v>0</v>
      </c>
      <c r="EQ151" s="8">
        <f t="shared" si="603"/>
        <v>0</v>
      </c>
      <c r="ER151" s="8">
        <f t="shared" si="603"/>
        <v>0</v>
      </c>
      <c r="ES151" s="8">
        <f t="shared" si="603"/>
        <v>0</v>
      </c>
      <c r="ET151" s="8">
        <f t="shared" si="603"/>
        <v>0</v>
      </c>
      <c r="EU151" s="8">
        <f t="shared" si="603"/>
        <v>0</v>
      </c>
      <c r="EW151" s="8" t="str">
        <f t="shared" si="604"/>
        <v/>
      </c>
      <c r="EX151" s="8" t="str">
        <f t="shared" si="605"/>
        <v/>
      </c>
      <c r="EY151" s="8" t="str">
        <f t="shared" si="606"/>
        <v/>
      </c>
      <c r="EZ151" s="8" t="str">
        <f t="shared" si="606"/>
        <v/>
      </c>
      <c r="FA151" s="8" t="str">
        <f t="shared" si="606"/>
        <v/>
      </c>
      <c r="FB151" s="8" t="str">
        <f t="shared" si="606"/>
        <v/>
      </c>
      <c r="FC151" s="8" t="str">
        <f t="shared" si="606"/>
        <v/>
      </c>
      <c r="FD151" s="8" t="str">
        <f t="shared" si="606"/>
        <v/>
      </c>
      <c r="FF151" s="31" t="s">
        <v>76</v>
      </c>
      <c r="FG151" s="61">
        <v>54</v>
      </c>
      <c r="FH151" s="60">
        <v>26</v>
      </c>
      <c r="FI151" s="60">
        <v>46</v>
      </c>
      <c r="FJ151" s="60">
        <v>39</v>
      </c>
      <c r="FK151" s="59"/>
      <c r="FL151" s="60">
        <v>27</v>
      </c>
      <c r="FM151" s="60">
        <v>43</v>
      </c>
      <c r="FN151" s="58">
        <v>33</v>
      </c>
      <c r="FO151" s="10"/>
      <c r="FP151" s="10"/>
      <c r="FQ151" s="10"/>
      <c r="FR151" s="10"/>
      <c r="FS151" s="10"/>
      <c r="FT151" s="9"/>
    </row>
    <row r="152" spans="1:185" s="8" customFormat="1" x14ac:dyDescent="0.2">
      <c r="A152" s="8">
        <v>6</v>
      </c>
      <c r="B152" s="8" t="s">
        <v>466</v>
      </c>
      <c r="C152" s="16">
        <v>14</v>
      </c>
      <c r="D152" s="16">
        <v>5</v>
      </c>
      <c r="E152" s="16">
        <v>1</v>
      </c>
      <c r="F152" s="16">
        <v>8</v>
      </c>
      <c r="G152" s="16">
        <v>40</v>
      </c>
      <c r="H152" s="16">
        <v>53</v>
      </c>
      <c r="I152" s="15">
        <v>16</v>
      </c>
      <c r="J152" s="16">
        <f t="shared" si="582"/>
        <v>-13</v>
      </c>
      <c r="L152" s="31" t="s">
        <v>433</v>
      </c>
      <c r="M152" s="33" t="s">
        <v>16</v>
      </c>
      <c r="N152" s="29" t="s">
        <v>52</v>
      </c>
      <c r="O152" s="29" t="s">
        <v>79</v>
      </c>
      <c r="P152" s="29" t="s">
        <v>62</v>
      </c>
      <c r="Q152" s="29" t="s">
        <v>16</v>
      </c>
      <c r="R152" s="28"/>
      <c r="S152" s="29" t="s">
        <v>28</v>
      </c>
      <c r="T152" s="32" t="s">
        <v>183</v>
      </c>
      <c r="U152" s="13"/>
      <c r="V152" s="13"/>
      <c r="W152" s="13"/>
      <c r="X152" s="13"/>
      <c r="Y152" s="13"/>
      <c r="Z152" s="13"/>
      <c r="AA152" s="13"/>
      <c r="AB152" s="31" t="s">
        <v>433</v>
      </c>
      <c r="AC152" s="33" t="s">
        <v>250</v>
      </c>
      <c r="AD152" s="29" t="s">
        <v>134</v>
      </c>
      <c r="AE152" s="29" t="s">
        <v>236</v>
      </c>
      <c r="AF152" s="29" t="s">
        <v>32</v>
      </c>
      <c r="AG152" s="29" t="s">
        <v>168</v>
      </c>
      <c r="AH152" s="28"/>
      <c r="AI152" s="29" t="s">
        <v>200</v>
      </c>
      <c r="AJ152" s="32" t="s">
        <v>130</v>
      </c>
      <c r="AK152" s="13"/>
      <c r="AL152" s="13"/>
      <c r="AM152" s="13"/>
      <c r="AN152" s="13"/>
      <c r="AO152" s="13"/>
      <c r="AP152" s="13"/>
      <c r="AQ152" s="12"/>
      <c r="AR152" s="49">
        <f t="shared" si="607"/>
        <v>2</v>
      </c>
      <c r="AS152" s="48">
        <f t="shared" si="613"/>
        <v>3</v>
      </c>
      <c r="AT152" s="48">
        <f>(IF(O152="","",(IF(MID(O152,2,1)="-",LEFT(O152,1),LEFT(O152,2)))+0))</f>
        <v>0</v>
      </c>
      <c r="AU152" s="48">
        <f>(IF(P152="","",(IF(MID(P152,2,1)="-",LEFT(P152,1),LEFT(P152,2)))+0))</f>
        <v>4</v>
      </c>
      <c r="AV152" s="48">
        <f>(IF(Q152="","",(IF(MID(Q152,2,1)="-",LEFT(Q152,1),LEFT(Q152,2)))+0))</f>
        <v>2</v>
      </c>
      <c r="AW152" s="47"/>
      <c r="AX152" s="48">
        <f>(IF(S152="","",(IF(MID(S152,2,1)="-",LEFT(S152,1),LEFT(S152,2)))+0))</f>
        <v>3</v>
      </c>
      <c r="AY152" s="46">
        <f>(IF(T152="","",(IF(MID(T152,2,1)="-",LEFT(T152,1),LEFT(T152,2)))+0))</f>
        <v>5</v>
      </c>
      <c r="BQ152" s="49">
        <f t="shared" si="609"/>
        <v>1</v>
      </c>
      <c r="BR152" s="48">
        <f t="shared" si="614"/>
        <v>2</v>
      </c>
      <c r="BS152" s="48">
        <f>(IF(O152="","",IF(RIGHT(O152,2)="10",RIGHT(O152,2),RIGHT(O152,1))+0))</f>
        <v>2</v>
      </c>
      <c r="BT152" s="48">
        <f>(IF(P152="","",IF(RIGHT(P152,2)="10",RIGHT(P152,2),RIGHT(P152,1))+0))</f>
        <v>1</v>
      </c>
      <c r="BU152" s="48">
        <f>(IF(Q152="","",IF(RIGHT(Q152,2)="10",RIGHT(Q152,2),RIGHT(Q152,1))+0))</f>
        <v>1</v>
      </c>
      <c r="BV152" s="47"/>
      <c r="BW152" s="48">
        <f>(IF(S152="","",IF(RIGHT(S152,2)="10",RIGHT(S152,2),RIGHT(S152,1))+0))</f>
        <v>0</v>
      </c>
      <c r="BX152" s="46">
        <f>(IF(T152="","",IF(RIGHT(T152,2)="10",RIGHT(T152,2),RIGHT(T152,1))+0))</f>
        <v>2</v>
      </c>
      <c r="CP152" s="49" t="str">
        <f t="shared" si="611"/>
        <v>H</v>
      </c>
      <c r="CQ152" s="48" t="str">
        <f t="shared" si="615"/>
        <v>H</v>
      </c>
      <c r="CR152" s="48" t="str">
        <f>(IF(O152="","",IF(AT152&gt;BS152,"H",IF(AT152&lt;BS152,"A","D"))))</f>
        <v>A</v>
      </c>
      <c r="CS152" s="48" t="str">
        <f>(IF(P152="","",IF(AU152&gt;BT152,"H",IF(AU152&lt;BT152,"A","D"))))</f>
        <v>H</v>
      </c>
      <c r="CT152" s="48" t="str">
        <f>(IF(Q152="","",IF(AV152&gt;BU152,"H",IF(AV152&lt;BU152,"A","D"))))</f>
        <v>H</v>
      </c>
      <c r="CU152" s="47"/>
      <c r="CV152" s="48" t="str">
        <f>(IF(S152="","",IF(AX152&gt;BW152,"H",IF(AX152&lt;BW152,"A","D"))))</f>
        <v>H</v>
      </c>
      <c r="CW152" s="46" t="str">
        <f>(IF(T152="","",IF(AY152&gt;BX152,"H",IF(AY152&lt;BX152,"A","D"))))</f>
        <v>H</v>
      </c>
      <c r="DO152" s="17" t="str">
        <f t="shared" si="586"/>
        <v>Margate</v>
      </c>
      <c r="DP152" s="21">
        <f t="shared" si="587"/>
        <v>14</v>
      </c>
      <c r="DQ152" s="11">
        <f t="shared" si="588"/>
        <v>6</v>
      </c>
      <c r="DR152" s="11">
        <f t="shared" si="589"/>
        <v>0</v>
      </c>
      <c r="DS152" s="11">
        <f t="shared" si="590"/>
        <v>1</v>
      </c>
      <c r="DT152" s="11">
        <f>COUNTIF(CU$147:CU$154,"A")</f>
        <v>5</v>
      </c>
      <c r="DU152" s="11">
        <f>COUNTIF(CU$147:CU$154,"D")</f>
        <v>1</v>
      </c>
      <c r="DV152" s="11">
        <f>COUNTIF(CU$147:CU$154,"H")</f>
        <v>1</v>
      </c>
      <c r="DW152" s="21">
        <f t="shared" si="591"/>
        <v>11</v>
      </c>
      <c r="DX152" s="21">
        <f t="shared" si="591"/>
        <v>1</v>
      </c>
      <c r="DY152" s="21">
        <f t="shared" si="591"/>
        <v>2</v>
      </c>
      <c r="DZ152" s="20">
        <f>SUM($AR152:$BO152)+SUM(BV$147:BV$154)</f>
        <v>44</v>
      </c>
      <c r="EA152" s="20">
        <f>SUM($BQ152:$CN152)+SUM(AW$147:AW$154)</f>
        <v>21</v>
      </c>
      <c r="EB152" s="21">
        <f t="shared" si="592"/>
        <v>34</v>
      </c>
      <c r="EC152" s="20">
        <f t="shared" si="593"/>
        <v>23</v>
      </c>
      <c r="ED152" s="9"/>
      <c r="EE152" s="11">
        <f t="shared" si="594"/>
        <v>14</v>
      </c>
      <c r="EF152" s="11">
        <f t="shared" si="595"/>
        <v>11</v>
      </c>
      <c r="EG152" s="11">
        <f t="shared" si="596"/>
        <v>1</v>
      </c>
      <c r="EH152" s="11">
        <f t="shared" si="597"/>
        <v>2</v>
      </c>
      <c r="EI152" s="11">
        <f t="shared" si="598"/>
        <v>44</v>
      </c>
      <c r="EJ152" s="11">
        <f t="shared" si="599"/>
        <v>21</v>
      </c>
      <c r="EK152" s="11">
        <f t="shared" si="600"/>
        <v>34</v>
      </c>
      <c r="EL152" s="11">
        <f t="shared" si="601"/>
        <v>23</v>
      </c>
      <c r="EN152" s="8">
        <f t="shared" si="602"/>
        <v>0</v>
      </c>
      <c r="EO152" s="8">
        <f t="shared" si="603"/>
        <v>0</v>
      </c>
      <c r="EP152" s="8">
        <f t="shared" si="603"/>
        <v>0</v>
      </c>
      <c r="EQ152" s="8">
        <f t="shared" si="603"/>
        <v>0</v>
      </c>
      <c r="ER152" s="8">
        <f t="shared" si="603"/>
        <v>0</v>
      </c>
      <c r="ES152" s="8">
        <f t="shared" si="603"/>
        <v>0</v>
      </c>
      <c r="ET152" s="8">
        <f t="shared" si="603"/>
        <v>0</v>
      </c>
      <c r="EU152" s="8">
        <f t="shared" si="603"/>
        <v>0</v>
      </c>
      <c r="EW152" s="8" t="str">
        <f t="shared" si="604"/>
        <v/>
      </c>
      <c r="EX152" s="8" t="str">
        <f t="shared" si="605"/>
        <v/>
      </c>
      <c r="EY152" s="8" t="str">
        <f t="shared" si="606"/>
        <v/>
      </c>
      <c r="EZ152" s="8" t="str">
        <f t="shared" si="606"/>
        <v/>
      </c>
      <c r="FA152" s="8" t="str">
        <f t="shared" si="606"/>
        <v/>
      </c>
      <c r="FB152" s="8" t="str">
        <f t="shared" si="606"/>
        <v/>
      </c>
      <c r="FC152" s="8" t="str">
        <f t="shared" si="606"/>
        <v/>
      </c>
      <c r="FD152" s="8" t="str">
        <f t="shared" si="606"/>
        <v/>
      </c>
      <c r="FF152" s="31" t="s">
        <v>433</v>
      </c>
      <c r="FG152" s="61">
        <v>54</v>
      </c>
      <c r="FH152" s="60">
        <v>30</v>
      </c>
      <c r="FI152" s="60">
        <v>52</v>
      </c>
      <c r="FJ152" s="60">
        <v>18</v>
      </c>
      <c r="FK152" s="60">
        <v>15</v>
      </c>
      <c r="FL152" s="59"/>
      <c r="FM152" s="60">
        <v>57</v>
      </c>
      <c r="FN152" s="58">
        <v>26</v>
      </c>
      <c r="FO152" s="10"/>
      <c r="FP152" s="10"/>
      <c r="FQ152" s="10"/>
      <c r="FR152" s="10"/>
      <c r="FS152" s="10"/>
      <c r="FT152" s="9"/>
    </row>
    <row r="153" spans="1:185" s="17" customFormat="1" x14ac:dyDescent="0.2">
      <c r="A153" s="8">
        <v>7</v>
      </c>
      <c r="B153" s="8" t="s">
        <v>175</v>
      </c>
      <c r="C153" s="16">
        <v>14</v>
      </c>
      <c r="D153" s="16">
        <v>4</v>
      </c>
      <c r="E153" s="16">
        <v>2</v>
      </c>
      <c r="F153" s="16">
        <v>8</v>
      </c>
      <c r="G153" s="16">
        <v>27</v>
      </c>
      <c r="H153" s="16">
        <v>36</v>
      </c>
      <c r="I153" s="15">
        <v>14</v>
      </c>
      <c r="J153" s="16">
        <f t="shared" si="582"/>
        <v>-9</v>
      </c>
      <c r="L153" s="31" t="s">
        <v>53</v>
      </c>
      <c r="M153" s="33" t="s">
        <v>35</v>
      </c>
      <c r="N153" s="29" t="s">
        <v>34</v>
      </c>
      <c r="O153" s="29" t="s">
        <v>28</v>
      </c>
      <c r="P153" s="29" t="s">
        <v>33</v>
      </c>
      <c r="Q153" s="29" t="s">
        <v>83</v>
      </c>
      <c r="R153" s="29" t="s">
        <v>35</v>
      </c>
      <c r="S153" s="28"/>
      <c r="T153" s="32" t="s">
        <v>52</v>
      </c>
      <c r="U153" s="13"/>
      <c r="V153" s="13"/>
      <c r="W153" s="13"/>
      <c r="X153" s="13"/>
      <c r="Y153" s="13"/>
      <c r="Z153" s="13"/>
      <c r="AA153" s="13"/>
      <c r="AB153" s="31" t="s">
        <v>53</v>
      </c>
      <c r="AC153" s="33" t="s">
        <v>12</v>
      </c>
      <c r="AD153" s="29" t="s">
        <v>30</v>
      </c>
      <c r="AE153" s="29" t="s">
        <v>391</v>
      </c>
      <c r="AF153" s="29" t="s">
        <v>392</v>
      </c>
      <c r="AG153" s="29" t="s">
        <v>74</v>
      </c>
      <c r="AH153" s="29" t="s">
        <v>26</v>
      </c>
      <c r="AI153" s="28"/>
      <c r="AJ153" s="32" t="s">
        <v>288</v>
      </c>
      <c r="AK153" s="13"/>
      <c r="AL153" s="13"/>
      <c r="AM153" s="13"/>
      <c r="AN153" s="13"/>
      <c r="AO153" s="13"/>
      <c r="AP153" s="13"/>
      <c r="AQ153" s="12"/>
      <c r="AR153" s="49">
        <f t="shared" si="607"/>
        <v>1</v>
      </c>
      <c r="AS153" s="48">
        <f t="shared" si="613"/>
        <v>8</v>
      </c>
      <c r="AT153" s="48">
        <f>(IF(O153="","",(IF(MID(O153,2,1)="-",LEFT(O153,1),LEFT(O153,2)))+0))</f>
        <v>3</v>
      </c>
      <c r="AU153" s="48">
        <f>(IF(P153="","",(IF(MID(P153,2,1)="-",LEFT(P153,1),LEFT(P153,2)))+0))</f>
        <v>6</v>
      </c>
      <c r="AV153" s="48">
        <f>(IF(Q153="","",(IF(MID(Q153,2,1)="-",LEFT(Q153,1),LEFT(Q153,2)))+0))</f>
        <v>2</v>
      </c>
      <c r="AW153" s="48">
        <f>(IF(R153="","",(IF(MID(R153,2,1)="-",LEFT(R153,1),LEFT(R153,2)))+0))</f>
        <v>1</v>
      </c>
      <c r="AX153" s="47"/>
      <c r="AY153" s="46">
        <f>(IF(T153="","",(IF(MID(T153,2,1)="-",LEFT(T153,1),LEFT(T153,2)))+0))</f>
        <v>3</v>
      </c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49">
        <f t="shared" si="609"/>
        <v>2</v>
      </c>
      <c r="BR153" s="48">
        <f t="shared" si="614"/>
        <v>2</v>
      </c>
      <c r="BS153" s="48">
        <f>(IF(O153="","",IF(RIGHT(O153,2)="10",RIGHT(O153,2),RIGHT(O153,1))+0))</f>
        <v>0</v>
      </c>
      <c r="BT153" s="48">
        <f>(IF(P153="","",IF(RIGHT(P153,2)="10",RIGHT(P153,2),RIGHT(P153,1))+0))</f>
        <v>0</v>
      </c>
      <c r="BU153" s="48">
        <f>(IF(Q153="","",IF(RIGHT(Q153,2)="10",RIGHT(Q153,2),RIGHT(Q153,1))+0))</f>
        <v>3</v>
      </c>
      <c r="BV153" s="48">
        <f>(IF(R153="","",IF(RIGHT(R153,2)="10",RIGHT(R153,2),RIGHT(R153,1))+0))</f>
        <v>2</v>
      </c>
      <c r="BW153" s="47"/>
      <c r="BX153" s="46">
        <f>(IF(T153="","",IF(RIGHT(T153,2)="10",RIGHT(T153,2),RIGHT(T153,1))+0))</f>
        <v>2</v>
      </c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49" t="str">
        <f t="shared" si="611"/>
        <v>A</v>
      </c>
      <c r="CQ153" s="48" t="str">
        <f t="shared" si="615"/>
        <v>H</v>
      </c>
      <c r="CR153" s="48" t="str">
        <f>(IF(O153="","",IF(AT153&gt;BS153,"H",IF(AT153&lt;BS153,"A","D"))))</f>
        <v>H</v>
      </c>
      <c r="CS153" s="48" t="str">
        <f>(IF(P153="","",IF(AU153&gt;BT153,"H",IF(AU153&lt;BT153,"A","D"))))</f>
        <v>H</v>
      </c>
      <c r="CT153" s="48" t="str">
        <f>(IF(Q153="","",IF(AV153&gt;BU153,"H",IF(AV153&lt;BU153,"A","D"))))</f>
        <v>A</v>
      </c>
      <c r="CU153" s="48" t="str">
        <f>(IF(R153="","",IF(AW153&gt;BV153,"H",IF(AW153&lt;BV153,"A","D"))))</f>
        <v>A</v>
      </c>
      <c r="CV153" s="47"/>
      <c r="CW153" s="46" t="str">
        <f>(IF(T153="","",IF(AY153&gt;BX153,"H",IF(AY153&lt;BX153,"A","D"))))</f>
        <v>H</v>
      </c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17" t="str">
        <f t="shared" si="586"/>
        <v>Ramsgate</v>
      </c>
      <c r="DP153" s="21">
        <f t="shared" si="587"/>
        <v>14</v>
      </c>
      <c r="DQ153" s="11">
        <f t="shared" si="588"/>
        <v>4</v>
      </c>
      <c r="DR153" s="11">
        <f t="shared" si="589"/>
        <v>0</v>
      </c>
      <c r="DS153" s="11">
        <f t="shared" si="590"/>
        <v>3</v>
      </c>
      <c r="DT153" s="11">
        <f>COUNTIF(CV$147:CV$154,"A")</f>
        <v>2</v>
      </c>
      <c r="DU153" s="11">
        <f>COUNTIF(CV$147:CV$154,"D")</f>
        <v>1</v>
      </c>
      <c r="DV153" s="11">
        <f>COUNTIF(CV$147:CV$154,"H")</f>
        <v>4</v>
      </c>
      <c r="DW153" s="21">
        <f t="shared" si="591"/>
        <v>6</v>
      </c>
      <c r="DX153" s="21">
        <f t="shared" si="591"/>
        <v>1</v>
      </c>
      <c r="DY153" s="21">
        <f t="shared" si="591"/>
        <v>7</v>
      </c>
      <c r="DZ153" s="20">
        <f>SUM($AR153:$BO153)+SUM(BW$147:BW$154)</f>
        <v>32</v>
      </c>
      <c r="EA153" s="20">
        <f>SUM($BQ153:$CN153)+SUM(AX$147:AX$154)</f>
        <v>25</v>
      </c>
      <c r="EB153" s="21">
        <f t="shared" si="592"/>
        <v>19</v>
      </c>
      <c r="EC153" s="20">
        <f t="shared" si="593"/>
        <v>7</v>
      </c>
      <c r="ED153" s="9"/>
      <c r="EE153" s="11">
        <f t="shared" si="594"/>
        <v>14</v>
      </c>
      <c r="EF153" s="11">
        <f t="shared" si="595"/>
        <v>6</v>
      </c>
      <c r="EG153" s="11">
        <f t="shared" si="596"/>
        <v>1</v>
      </c>
      <c r="EH153" s="11">
        <f t="shared" si="597"/>
        <v>7</v>
      </c>
      <c r="EI153" s="11">
        <f t="shared" si="598"/>
        <v>32</v>
      </c>
      <c r="EJ153" s="11">
        <f t="shared" si="599"/>
        <v>25</v>
      </c>
      <c r="EK153" s="11">
        <f t="shared" si="600"/>
        <v>19</v>
      </c>
      <c r="EL153" s="11">
        <f t="shared" si="601"/>
        <v>7</v>
      </c>
      <c r="EM153" s="8"/>
      <c r="EN153" s="8">
        <f t="shared" si="602"/>
        <v>0</v>
      </c>
      <c r="EO153" s="8">
        <f t="shared" si="603"/>
        <v>0</v>
      </c>
      <c r="EP153" s="8">
        <f t="shared" si="603"/>
        <v>0</v>
      </c>
      <c r="EQ153" s="8">
        <f t="shared" si="603"/>
        <v>0</v>
      </c>
      <c r="ER153" s="8">
        <f t="shared" si="603"/>
        <v>0</v>
      </c>
      <c r="ES153" s="8">
        <f t="shared" si="603"/>
        <v>0</v>
      </c>
      <c r="ET153" s="8">
        <f t="shared" si="603"/>
        <v>0</v>
      </c>
      <c r="EU153" s="8">
        <f t="shared" si="603"/>
        <v>0</v>
      </c>
      <c r="EW153" s="8" t="str">
        <f t="shared" si="604"/>
        <v/>
      </c>
      <c r="EX153" s="8" t="str">
        <f t="shared" si="605"/>
        <v/>
      </c>
      <c r="EY153" s="8" t="str">
        <f t="shared" si="606"/>
        <v/>
      </c>
      <c r="EZ153" s="8" t="str">
        <f t="shared" si="606"/>
        <v/>
      </c>
      <c r="FA153" s="8" t="str">
        <f t="shared" si="606"/>
        <v/>
      </c>
      <c r="FB153" s="8" t="str">
        <f t="shared" si="606"/>
        <v/>
      </c>
      <c r="FC153" s="8" t="str">
        <f t="shared" si="606"/>
        <v/>
      </c>
      <c r="FD153" s="8" t="str">
        <f t="shared" si="606"/>
        <v/>
      </c>
      <c r="FF153" s="31" t="s">
        <v>53</v>
      </c>
      <c r="FG153" s="61">
        <v>38</v>
      </c>
      <c r="FH153" s="60">
        <v>48</v>
      </c>
      <c r="FI153" s="60">
        <v>45</v>
      </c>
      <c r="FJ153" s="60">
        <v>34</v>
      </c>
      <c r="FK153" s="60">
        <v>71</v>
      </c>
      <c r="FL153" s="60">
        <v>87</v>
      </c>
      <c r="FM153" s="59"/>
      <c r="FN153" s="58">
        <v>41</v>
      </c>
      <c r="FO153" s="10"/>
      <c r="FP153" s="10"/>
      <c r="FQ153" s="10"/>
      <c r="FR153" s="10"/>
      <c r="FS153" s="10"/>
      <c r="FT153" s="9"/>
      <c r="FU153" s="8"/>
      <c r="FV153" s="8"/>
      <c r="FW153" s="8"/>
      <c r="FX153" s="8"/>
      <c r="FY153" s="8"/>
      <c r="FZ153" s="8"/>
      <c r="GA153" s="8"/>
      <c r="GB153" s="8"/>
      <c r="GC153" s="8"/>
    </row>
    <row r="154" spans="1:185" s="17" customFormat="1" ht="12.75" thickBot="1" x14ac:dyDescent="0.25">
      <c r="A154" s="8">
        <v>8</v>
      </c>
      <c r="B154" s="8" t="s">
        <v>100</v>
      </c>
      <c r="C154" s="16">
        <v>14</v>
      </c>
      <c r="D154" s="16">
        <v>3</v>
      </c>
      <c r="E154" s="16">
        <v>0</v>
      </c>
      <c r="F154" s="16">
        <v>11</v>
      </c>
      <c r="G154" s="16">
        <v>31</v>
      </c>
      <c r="H154" s="16">
        <v>51</v>
      </c>
      <c r="I154" s="15">
        <v>9</v>
      </c>
      <c r="J154" s="16">
        <f t="shared" si="582"/>
        <v>-20</v>
      </c>
      <c r="L154" s="25" t="s">
        <v>100</v>
      </c>
      <c r="M154" s="27" t="s">
        <v>16</v>
      </c>
      <c r="N154" s="26" t="s">
        <v>198</v>
      </c>
      <c r="O154" s="26" t="s">
        <v>62</v>
      </c>
      <c r="P154" s="26" t="s">
        <v>195</v>
      </c>
      <c r="Q154" s="26" t="s">
        <v>83</v>
      </c>
      <c r="R154" s="26" t="s">
        <v>326</v>
      </c>
      <c r="S154" s="26" t="s">
        <v>135</v>
      </c>
      <c r="T154" s="22"/>
      <c r="U154" s="13"/>
      <c r="V154" s="13"/>
      <c r="W154" s="13"/>
      <c r="X154" s="13"/>
      <c r="Y154" s="13"/>
      <c r="Z154" s="13"/>
      <c r="AA154" s="13"/>
      <c r="AB154" s="25" t="s">
        <v>100</v>
      </c>
      <c r="AC154" s="27" t="s">
        <v>243</v>
      </c>
      <c r="AD154" s="26" t="s">
        <v>230</v>
      </c>
      <c r="AE154" s="26" t="s">
        <v>221</v>
      </c>
      <c r="AF154" s="26" t="s">
        <v>219</v>
      </c>
      <c r="AG154" s="26" t="s">
        <v>278</v>
      </c>
      <c r="AH154" s="26" t="s">
        <v>470</v>
      </c>
      <c r="AI154" s="26" t="s">
        <v>488</v>
      </c>
      <c r="AJ154" s="22"/>
      <c r="AK154" s="13"/>
      <c r="AL154" s="13"/>
      <c r="AM154" s="13"/>
      <c r="AN154" s="13"/>
      <c r="AO154" s="13"/>
      <c r="AP154" s="13"/>
      <c r="AQ154" s="12"/>
      <c r="AR154" s="45">
        <f t="shared" si="607"/>
        <v>2</v>
      </c>
      <c r="AS154" s="44">
        <f t="shared" si="613"/>
        <v>5</v>
      </c>
      <c r="AT154" s="44">
        <f>(IF(O154="","",(IF(MID(O154,2,1)="-",LEFT(O154,1),LEFT(O154,2)))+0))</f>
        <v>4</v>
      </c>
      <c r="AU154" s="44">
        <f>(IF(P154="","",(IF(MID(P154,2,1)="-",LEFT(P154,1),LEFT(P154,2)))+0))</f>
        <v>2</v>
      </c>
      <c r="AV154" s="44">
        <f>(IF(Q154="","",(IF(MID(Q154,2,1)="-",LEFT(Q154,1),LEFT(Q154,2)))+0))</f>
        <v>2</v>
      </c>
      <c r="AW154" s="44">
        <f>(IF(R154="","",(IF(MID(R154,2,1)="-",LEFT(R154,1),LEFT(R154,2)))+0))</f>
        <v>3</v>
      </c>
      <c r="AX154" s="44">
        <f>(IF(S154="","",(IF(MID(S154,2,1)="-",LEFT(S154,1),LEFT(S154,2)))+0))</f>
        <v>1</v>
      </c>
      <c r="AY154" s="43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45">
        <f t="shared" si="609"/>
        <v>1</v>
      </c>
      <c r="BR154" s="44">
        <f t="shared" si="614"/>
        <v>4</v>
      </c>
      <c r="BS154" s="44">
        <f>(IF(O154="","",IF(RIGHT(O154,2)="10",RIGHT(O154,2),RIGHT(O154,1))+0))</f>
        <v>1</v>
      </c>
      <c r="BT154" s="44">
        <f>(IF(P154="","",IF(RIGHT(P154,2)="10",RIGHT(P154,2),RIGHT(P154,1))+0))</f>
        <v>5</v>
      </c>
      <c r="BU154" s="44">
        <f>(IF(Q154="","",IF(RIGHT(Q154,2)="10",RIGHT(Q154,2),RIGHT(Q154,1))+0))</f>
        <v>3</v>
      </c>
      <c r="BV154" s="44">
        <f>(IF(R154="","",IF(RIGHT(R154,2)="10",RIGHT(R154,2),RIGHT(R154,1))+0))</f>
        <v>6</v>
      </c>
      <c r="BW154" s="44">
        <f>(IF(S154="","",IF(RIGHT(S154,2)="10",RIGHT(S154,2),RIGHT(S154,1))+0))</f>
        <v>3</v>
      </c>
      <c r="BX154" s="43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45" t="str">
        <f t="shared" si="611"/>
        <v>H</v>
      </c>
      <c r="CQ154" s="44" t="str">
        <f t="shared" si="615"/>
        <v>H</v>
      </c>
      <c r="CR154" s="44" t="str">
        <f>(IF(O154="","",IF(AT154&gt;BS154,"H",IF(AT154&lt;BS154,"A","D"))))</f>
        <v>H</v>
      </c>
      <c r="CS154" s="44" t="str">
        <f>(IF(P154="","",IF(AU154&gt;BT154,"H",IF(AU154&lt;BT154,"A","D"))))</f>
        <v>A</v>
      </c>
      <c r="CT154" s="44" t="str">
        <f>(IF(Q154="","",IF(AV154&gt;BU154,"H",IF(AV154&lt;BU154,"A","D"))))</f>
        <v>A</v>
      </c>
      <c r="CU154" s="44" t="str">
        <f>(IF(R154="","",IF(AW154&gt;BV154,"H",IF(AW154&lt;BV154,"A","D"))))</f>
        <v>A</v>
      </c>
      <c r="CV154" s="44" t="str">
        <f>(IF(S154="","",IF(AX154&gt;BW154,"H",IF(AX154&lt;BW154,"A","D"))))</f>
        <v>A</v>
      </c>
      <c r="CW154" s="43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17" t="str">
        <f t="shared" si="586"/>
        <v>Whyteleafe</v>
      </c>
      <c r="DP154" s="21">
        <f t="shared" si="587"/>
        <v>14</v>
      </c>
      <c r="DQ154" s="11">
        <f t="shared" si="588"/>
        <v>3</v>
      </c>
      <c r="DR154" s="11">
        <f t="shared" si="589"/>
        <v>0</v>
      </c>
      <c r="DS154" s="11">
        <f t="shared" si="590"/>
        <v>4</v>
      </c>
      <c r="DT154" s="11">
        <f>COUNTIF(CW$147:CW$154,"A")</f>
        <v>0</v>
      </c>
      <c r="DU154" s="11">
        <f>COUNTIF(CW$147:CW$154,"D")</f>
        <v>0</v>
      </c>
      <c r="DV154" s="11">
        <f>COUNTIF(CW$147:CW$154,"H")</f>
        <v>7</v>
      </c>
      <c r="DW154" s="21">
        <f t="shared" si="591"/>
        <v>3</v>
      </c>
      <c r="DX154" s="21">
        <f t="shared" si="591"/>
        <v>0</v>
      </c>
      <c r="DY154" s="21">
        <f t="shared" si="591"/>
        <v>11</v>
      </c>
      <c r="DZ154" s="20">
        <f>SUM($AR154:$BO154)+SUM(BX$147:BX$154)</f>
        <v>31</v>
      </c>
      <c r="EA154" s="20">
        <f>SUM($BQ154:$CN154)+SUM(AY$147:AY$154)</f>
        <v>51</v>
      </c>
      <c r="EB154" s="21">
        <f t="shared" si="592"/>
        <v>9</v>
      </c>
      <c r="EC154" s="20">
        <f t="shared" si="593"/>
        <v>-20</v>
      </c>
      <c r="ED154" s="9"/>
      <c r="EE154" s="11">
        <f t="shared" si="594"/>
        <v>14</v>
      </c>
      <c r="EF154" s="11">
        <f t="shared" si="595"/>
        <v>3</v>
      </c>
      <c r="EG154" s="11">
        <f t="shared" si="596"/>
        <v>0</v>
      </c>
      <c r="EH154" s="11">
        <f t="shared" si="597"/>
        <v>11</v>
      </c>
      <c r="EI154" s="11">
        <f t="shared" si="598"/>
        <v>31</v>
      </c>
      <c r="EJ154" s="11">
        <f t="shared" si="599"/>
        <v>51</v>
      </c>
      <c r="EK154" s="11">
        <f t="shared" si="600"/>
        <v>9</v>
      </c>
      <c r="EL154" s="11">
        <f t="shared" si="601"/>
        <v>-20</v>
      </c>
      <c r="EM154" s="8"/>
      <c r="EN154" s="8">
        <f t="shared" si="602"/>
        <v>0</v>
      </c>
      <c r="EO154" s="8">
        <f t="shared" si="603"/>
        <v>0</v>
      </c>
      <c r="EP154" s="8">
        <f t="shared" si="603"/>
        <v>0</v>
      </c>
      <c r="EQ154" s="8">
        <f t="shared" si="603"/>
        <v>0</v>
      </c>
      <c r="ER154" s="8">
        <f t="shared" si="603"/>
        <v>0</v>
      </c>
      <c r="ES154" s="8">
        <f t="shared" si="603"/>
        <v>0</v>
      </c>
      <c r="ET154" s="8">
        <f t="shared" si="603"/>
        <v>0</v>
      </c>
      <c r="EU154" s="8">
        <f t="shared" si="603"/>
        <v>0</v>
      </c>
      <c r="EW154" s="8" t="str">
        <f t="shared" si="604"/>
        <v/>
      </c>
      <c r="EX154" s="8" t="str">
        <f t="shared" si="605"/>
        <v/>
      </c>
      <c r="EY154" s="8" t="str">
        <f t="shared" si="606"/>
        <v/>
      </c>
      <c r="EZ154" s="8" t="str">
        <f t="shared" si="606"/>
        <v/>
      </c>
      <c r="FA154" s="8" t="str">
        <f t="shared" si="606"/>
        <v/>
      </c>
      <c r="FB154" s="8" t="str">
        <f t="shared" si="606"/>
        <v/>
      </c>
      <c r="FC154" s="8" t="str">
        <f t="shared" si="606"/>
        <v/>
      </c>
      <c r="FD154" s="8" t="str">
        <f t="shared" si="606"/>
        <v/>
      </c>
      <c r="FF154" s="25" t="s">
        <v>100</v>
      </c>
      <c r="FG154" s="57">
        <v>23</v>
      </c>
      <c r="FH154" s="56">
        <v>21</v>
      </c>
      <c r="FI154" s="56">
        <v>12</v>
      </c>
      <c r="FJ154" s="56">
        <v>29</v>
      </c>
      <c r="FK154" s="56">
        <v>23</v>
      </c>
      <c r="FL154" s="56">
        <v>23</v>
      </c>
      <c r="FM154" s="56">
        <v>30</v>
      </c>
      <c r="FN154" s="19"/>
      <c r="FO154" s="10"/>
      <c r="FP154" s="10"/>
      <c r="FQ154" s="10"/>
      <c r="FR154" s="10"/>
      <c r="FS154" s="10"/>
      <c r="FT154" s="9"/>
      <c r="FU154" s="80"/>
      <c r="FV154" s="8"/>
      <c r="FW154" s="8"/>
      <c r="FX154" s="8"/>
      <c r="FY154" s="8"/>
      <c r="FZ154" s="8"/>
      <c r="GA154" s="8"/>
      <c r="GB154" s="8"/>
      <c r="GC154" s="8"/>
    </row>
    <row r="155" spans="1:185" s="8" customFormat="1" x14ac:dyDescent="0.2">
      <c r="C155" s="16"/>
      <c r="D155" s="14">
        <f>SUM(D147:D154)</f>
        <v>50</v>
      </c>
      <c r="E155" s="14">
        <f>SUM(E147:E154)</f>
        <v>12</v>
      </c>
      <c r="F155" s="14">
        <f>SUM(F147:F154)</f>
        <v>50</v>
      </c>
      <c r="G155" s="14">
        <f>SUM(G147:G154)</f>
        <v>274</v>
      </c>
      <c r="H155" s="14">
        <f>SUM(H147:H154)</f>
        <v>274</v>
      </c>
      <c r="I155" s="15"/>
      <c r="J155" s="14">
        <f>SUM(J147:J154)</f>
        <v>0</v>
      </c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2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E155" s="11"/>
      <c r="EF155" s="11"/>
      <c r="EG155" s="11"/>
      <c r="EH155" s="11"/>
      <c r="EI155" s="11"/>
      <c r="EJ155" s="11"/>
      <c r="EK155" s="11"/>
      <c r="EL155" s="11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9"/>
      <c r="FT155" s="9"/>
    </row>
    <row r="156" spans="1:185" s="55" customFormat="1" x14ac:dyDescent="0.2">
      <c r="A156" s="169" t="s">
        <v>1</v>
      </c>
      <c r="B156" s="160">
        <v>43223</v>
      </c>
      <c r="C156" s="161"/>
      <c r="D156" s="161"/>
      <c r="E156" s="162" t="s">
        <v>70</v>
      </c>
      <c r="F156" s="163" t="s">
        <v>35</v>
      </c>
      <c r="G156" s="164" t="s">
        <v>433</v>
      </c>
      <c r="H156" s="161"/>
      <c r="I156" s="161"/>
      <c r="J156" s="161"/>
      <c r="K156" s="55">
        <v>48</v>
      </c>
      <c r="L156" s="168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165"/>
      <c r="DP156" s="166"/>
      <c r="DQ156" s="166"/>
      <c r="DR156" s="166"/>
      <c r="DS156" s="166"/>
      <c r="DT156" s="166"/>
      <c r="DU156" s="166"/>
      <c r="DV156" s="166"/>
      <c r="DW156" s="166"/>
      <c r="DX156" s="166"/>
      <c r="DY156" s="166"/>
      <c r="DZ156" s="166"/>
      <c r="EA156" s="166"/>
      <c r="EB156" s="166"/>
      <c r="EC156" s="166"/>
      <c r="EE156" s="166"/>
      <c r="EF156" s="166"/>
      <c r="EG156" s="166"/>
      <c r="EH156" s="166"/>
      <c r="EI156" s="166"/>
      <c r="EJ156" s="166"/>
      <c r="EK156" s="166"/>
      <c r="EL156" s="166"/>
      <c r="FF156" s="167"/>
      <c r="FG156" s="167"/>
      <c r="FH156" s="167"/>
      <c r="FI156" s="167"/>
      <c r="FJ156" s="167"/>
      <c r="FK156" s="167"/>
      <c r="FL156" s="167"/>
      <c r="FM156" s="167"/>
      <c r="FN156" s="167"/>
      <c r="FO156" s="167"/>
      <c r="FP156" s="167"/>
      <c r="FQ156" s="167"/>
      <c r="FR156" s="167"/>
      <c r="FS156" s="167"/>
      <c r="FT156" s="167"/>
    </row>
    <row r="157" spans="1:185" s="55" customFormat="1" x14ac:dyDescent="0.2">
      <c r="A157" s="169" t="s">
        <v>0</v>
      </c>
      <c r="B157" s="160">
        <v>43231</v>
      </c>
      <c r="C157" s="161"/>
      <c r="D157" s="161"/>
      <c r="E157" s="162" t="s">
        <v>433</v>
      </c>
      <c r="F157" s="163" t="s">
        <v>52</v>
      </c>
      <c r="G157" s="164" t="s">
        <v>366</v>
      </c>
      <c r="H157" s="161"/>
      <c r="I157" s="161"/>
      <c r="J157" s="161"/>
      <c r="K157" s="55">
        <v>101</v>
      </c>
      <c r="L157" s="168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165"/>
      <c r="DP157" s="166"/>
      <c r="DQ157" s="166"/>
      <c r="DR157" s="166"/>
      <c r="DS157" s="166"/>
      <c r="DT157" s="166"/>
      <c r="DU157" s="166"/>
      <c r="DV157" s="166"/>
      <c r="DW157" s="166"/>
      <c r="DX157" s="166"/>
      <c r="DY157" s="166"/>
      <c r="DZ157" s="166"/>
      <c r="EA157" s="166"/>
      <c r="EB157" s="166"/>
      <c r="EC157" s="166"/>
      <c r="EE157" s="166"/>
      <c r="EF157" s="166"/>
      <c r="EG157" s="166"/>
      <c r="EH157" s="166"/>
      <c r="EI157" s="166"/>
      <c r="EJ157" s="166"/>
      <c r="EK157" s="166"/>
      <c r="EL157" s="166"/>
      <c r="FF157" s="167"/>
      <c r="FG157" s="167"/>
      <c r="FH157" s="167"/>
      <c r="FI157" s="167"/>
      <c r="FJ157" s="167"/>
      <c r="FK157" s="167"/>
      <c r="FL157" s="167"/>
      <c r="FM157" s="167"/>
      <c r="FN157" s="167"/>
      <c r="FO157" s="167"/>
      <c r="FP157" s="167"/>
      <c r="FQ157" s="167"/>
      <c r="FR157" s="167"/>
      <c r="FS157" s="167"/>
      <c r="FT157" s="167"/>
    </row>
    <row r="158" spans="1:185" s="8" customFormat="1" ht="12.75" thickBot="1" x14ac:dyDescent="0.25">
      <c r="A158" s="17" t="s">
        <v>281</v>
      </c>
      <c r="B158" s="88"/>
      <c r="C158" s="42" t="s">
        <v>431</v>
      </c>
      <c r="D158" s="15"/>
      <c r="E158" s="15"/>
      <c r="F158" s="15"/>
      <c r="G158" s="15"/>
      <c r="H158" s="15"/>
      <c r="I158" s="15"/>
      <c r="J158" s="15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2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E158" s="11"/>
      <c r="EF158" s="11"/>
      <c r="EG158" s="11"/>
      <c r="EH158" s="11"/>
      <c r="EI158" s="11"/>
      <c r="EJ158" s="11"/>
      <c r="EK158" s="11"/>
      <c r="EL158" s="11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9"/>
    </row>
    <row r="159" spans="1:185" s="8" customFormat="1" ht="12.75" thickBot="1" x14ac:dyDescent="0.25">
      <c r="A159" s="17" t="s">
        <v>51</v>
      </c>
      <c r="B159" s="17" t="s">
        <v>50</v>
      </c>
      <c r="C159" s="15" t="s">
        <v>42</v>
      </c>
      <c r="D159" s="15" t="s">
        <v>41</v>
      </c>
      <c r="E159" s="15" t="s">
        <v>40</v>
      </c>
      <c r="F159" s="15" t="s">
        <v>39</v>
      </c>
      <c r="G159" s="15" t="s">
        <v>38</v>
      </c>
      <c r="H159" s="15" t="s">
        <v>37</v>
      </c>
      <c r="I159" s="15" t="s">
        <v>36</v>
      </c>
      <c r="J159" s="15" t="s">
        <v>43</v>
      </c>
      <c r="L159" s="66" t="s">
        <v>154</v>
      </c>
      <c r="M159" s="41" t="s">
        <v>484</v>
      </c>
      <c r="N159" s="41" t="s">
        <v>505</v>
      </c>
      <c r="O159" s="41" t="s">
        <v>506</v>
      </c>
      <c r="P159" s="41" t="s">
        <v>414</v>
      </c>
      <c r="Q159" s="41" t="s">
        <v>507</v>
      </c>
      <c r="R159" s="41" t="s">
        <v>412</v>
      </c>
      <c r="S159" s="41" t="s">
        <v>345</v>
      </c>
      <c r="T159" s="41" t="s">
        <v>399</v>
      </c>
      <c r="U159" s="41" t="s">
        <v>508</v>
      </c>
      <c r="V159" s="41" t="s">
        <v>421</v>
      </c>
      <c r="W159" s="40" t="s">
        <v>474</v>
      </c>
      <c r="X159" s="13"/>
      <c r="Y159" s="13"/>
      <c r="Z159" s="13"/>
      <c r="AA159" s="13"/>
      <c r="AB159" s="66" t="s">
        <v>154</v>
      </c>
      <c r="AC159" s="41" t="s">
        <v>484</v>
      </c>
      <c r="AD159" s="41" t="s">
        <v>505</v>
      </c>
      <c r="AE159" s="41" t="s">
        <v>506</v>
      </c>
      <c r="AF159" s="41" t="s">
        <v>414</v>
      </c>
      <c r="AG159" s="41" t="s">
        <v>507</v>
      </c>
      <c r="AH159" s="41" t="s">
        <v>412</v>
      </c>
      <c r="AI159" s="41" t="s">
        <v>345</v>
      </c>
      <c r="AJ159" s="41" t="s">
        <v>399</v>
      </c>
      <c r="AK159" s="41" t="s">
        <v>508</v>
      </c>
      <c r="AL159" s="41" t="s">
        <v>421</v>
      </c>
      <c r="AM159" s="40" t="s">
        <v>474</v>
      </c>
      <c r="AN159" s="13"/>
      <c r="AO159" s="13"/>
      <c r="AP159" s="13"/>
      <c r="AQ159" s="12"/>
      <c r="DP159" s="16" t="s">
        <v>42</v>
      </c>
      <c r="DQ159" s="16" t="s">
        <v>49</v>
      </c>
      <c r="DR159" s="16" t="s">
        <v>48</v>
      </c>
      <c r="DS159" s="16" t="s">
        <v>47</v>
      </c>
      <c r="DT159" s="16" t="s">
        <v>46</v>
      </c>
      <c r="DU159" s="16" t="s">
        <v>45</v>
      </c>
      <c r="DV159" s="16" t="s">
        <v>44</v>
      </c>
      <c r="DW159" s="16" t="s">
        <v>41</v>
      </c>
      <c r="DX159" s="16" t="s">
        <v>40</v>
      </c>
      <c r="DY159" s="16" t="s">
        <v>39</v>
      </c>
      <c r="DZ159" s="16" t="s">
        <v>38</v>
      </c>
      <c r="EA159" s="16" t="s">
        <v>37</v>
      </c>
      <c r="EB159" s="16" t="s">
        <v>36</v>
      </c>
      <c r="EC159" s="16" t="s">
        <v>43</v>
      </c>
      <c r="ED159" s="16"/>
      <c r="EE159" s="16" t="s">
        <v>42</v>
      </c>
      <c r="EF159" s="16" t="s">
        <v>41</v>
      </c>
      <c r="EG159" s="16" t="s">
        <v>40</v>
      </c>
      <c r="EH159" s="16" t="s">
        <v>39</v>
      </c>
      <c r="EI159" s="16" t="s">
        <v>38</v>
      </c>
      <c r="EJ159" s="16" t="s">
        <v>37</v>
      </c>
      <c r="EK159" s="16" t="s">
        <v>36</v>
      </c>
      <c r="EL159" s="16" t="s">
        <v>43</v>
      </c>
      <c r="EX159" s="16" t="s">
        <v>42</v>
      </c>
      <c r="EY159" s="16" t="s">
        <v>41</v>
      </c>
      <c r="EZ159" s="16" t="s">
        <v>40</v>
      </c>
      <c r="FA159" s="16" t="s">
        <v>39</v>
      </c>
      <c r="FB159" s="16" t="s">
        <v>38</v>
      </c>
      <c r="FC159" s="16" t="s">
        <v>37</v>
      </c>
      <c r="FD159" s="16" t="s">
        <v>36</v>
      </c>
      <c r="FF159" s="66" t="s">
        <v>154</v>
      </c>
      <c r="FG159" s="68" t="s">
        <v>484</v>
      </c>
      <c r="FH159" s="68" t="s">
        <v>505</v>
      </c>
      <c r="FI159" s="68" t="s">
        <v>506</v>
      </c>
      <c r="FJ159" s="68" t="s">
        <v>414</v>
      </c>
      <c r="FK159" s="68" t="s">
        <v>507</v>
      </c>
      <c r="FL159" s="68" t="s">
        <v>412</v>
      </c>
      <c r="FM159" s="68" t="s">
        <v>345</v>
      </c>
      <c r="FN159" s="68" t="s">
        <v>399</v>
      </c>
      <c r="FO159" s="68" t="s">
        <v>508</v>
      </c>
      <c r="FP159" s="68" t="s">
        <v>421</v>
      </c>
      <c r="FQ159" s="67" t="s">
        <v>474</v>
      </c>
      <c r="FR159" s="10"/>
      <c r="FS159" s="10"/>
      <c r="FT159" s="9"/>
    </row>
    <row r="160" spans="1:185" s="8" customFormat="1" x14ac:dyDescent="0.2">
      <c r="A160" s="8">
        <v>1</v>
      </c>
      <c r="B160" s="8" t="s">
        <v>498</v>
      </c>
      <c r="C160" s="16">
        <v>20</v>
      </c>
      <c r="D160" s="16">
        <v>15</v>
      </c>
      <c r="E160" s="16">
        <v>3</v>
      </c>
      <c r="F160" s="16">
        <v>2</v>
      </c>
      <c r="G160" s="16">
        <v>77</v>
      </c>
      <c r="H160" s="16">
        <v>35</v>
      </c>
      <c r="I160" s="15">
        <v>48</v>
      </c>
      <c r="J160" s="16">
        <f t="shared" ref="J160:J170" si="616">G160-H160</f>
        <v>42</v>
      </c>
      <c r="L160" s="79" t="s">
        <v>478</v>
      </c>
      <c r="M160" s="38"/>
      <c r="N160" s="37" t="s">
        <v>21</v>
      </c>
      <c r="O160" s="37" t="s">
        <v>109</v>
      </c>
      <c r="P160" s="37" t="s">
        <v>98</v>
      </c>
      <c r="Q160" s="37" t="s">
        <v>147</v>
      </c>
      <c r="R160" s="37" t="s">
        <v>109</v>
      </c>
      <c r="S160" s="37" t="s">
        <v>13</v>
      </c>
      <c r="T160" s="37" t="s">
        <v>135</v>
      </c>
      <c r="U160" s="37" t="s">
        <v>28</v>
      </c>
      <c r="V160" s="37" t="s">
        <v>83</v>
      </c>
      <c r="W160" s="39" t="s">
        <v>16</v>
      </c>
      <c r="X160" s="13"/>
      <c r="Y160" s="13"/>
      <c r="Z160" s="13"/>
      <c r="AA160" s="13"/>
      <c r="AB160" s="79" t="s">
        <v>478</v>
      </c>
      <c r="AC160" s="38"/>
      <c r="AD160" s="37" t="s">
        <v>278</v>
      </c>
      <c r="AE160" s="37" t="s">
        <v>199</v>
      </c>
      <c r="AF160" s="37" t="s">
        <v>221</v>
      </c>
      <c r="AG160" s="37" t="s">
        <v>388</v>
      </c>
      <c r="AH160" s="37" t="s">
        <v>488</v>
      </c>
      <c r="AI160" s="37" t="s">
        <v>226</v>
      </c>
      <c r="AJ160" s="37" t="s">
        <v>242</v>
      </c>
      <c r="AK160" s="37" t="s">
        <v>386</v>
      </c>
      <c r="AL160" s="37" t="s">
        <v>267</v>
      </c>
      <c r="AM160" s="39" t="s">
        <v>273</v>
      </c>
      <c r="AN160" s="13"/>
      <c r="AO160" s="13"/>
      <c r="AP160" s="13"/>
      <c r="AQ160" s="12"/>
      <c r="AR160" s="52"/>
      <c r="AS160" s="51">
        <f t="shared" ref="AS160:BB164" si="617">(IF(N160="","",(IF(MID(N160,2,1)="-",LEFT(N160,1),LEFT(N160,2)))+0))</f>
        <v>2</v>
      </c>
      <c r="AT160" s="51">
        <f t="shared" si="617"/>
        <v>2</v>
      </c>
      <c r="AU160" s="51">
        <f t="shared" si="617"/>
        <v>1</v>
      </c>
      <c r="AV160" s="51">
        <f t="shared" si="617"/>
        <v>5</v>
      </c>
      <c r="AW160" s="51">
        <f t="shared" si="617"/>
        <v>2</v>
      </c>
      <c r="AX160" s="51">
        <f t="shared" si="617"/>
        <v>6</v>
      </c>
      <c r="AY160" s="51">
        <f t="shared" si="617"/>
        <v>1</v>
      </c>
      <c r="AZ160" s="51">
        <f t="shared" si="617"/>
        <v>3</v>
      </c>
      <c r="BA160" s="51">
        <f t="shared" si="617"/>
        <v>2</v>
      </c>
      <c r="BB160" s="50">
        <f t="shared" si="617"/>
        <v>2</v>
      </c>
      <c r="BP160" s="9"/>
      <c r="BQ160" s="52"/>
      <c r="BR160" s="51">
        <f t="shared" ref="BR160:CA164" si="618">(IF(N160="","",IF(RIGHT(N160,2)="10",RIGHT(N160,2),RIGHT(N160,1))+0))</f>
        <v>2</v>
      </c>
      <c r="BS160" s="51">
        <f t="shared" si="618"/>
        <v>4</v>
      </c>
      <c r="BT160" s="51">
        <f t="shared" si="618"/>
        <v>0</v>
      </c>
      <c r="BU160" s="51">
        <f t="shared" si="618"/>
        <v>0</v>
      </c>
      <c r="BV160" s="51">
        <f t="shared" si="618"/>
        <v>4</v>
      </c>
      <c r="BW160" s="51">
        <f t="shared" si="618"/>
        <v>1</v>
      </c>
      <c r="BX160" s="51">
        <f t="shared" si="618"/>
        <v>3</v>
      </c>
      <c r="BY160" s="51">
        <f t="shared" si="618"/>
        <v>0</v>
      </c>
      <c r="BZ160" s="51">
        <f t="shared" si="618"/>
        <v>3</v>
      </c>
      <c r="CA160" s="50">
        <f t="shared" si="618"/>
        <v>1</v>
      </c>
      <c r="CO160" s="9"/>
      <c r="CP160" s="52"/>
      <c r="CQ160" s="51" t="str">
        <f t="shared" ref="CQ160:CZ164" si="619">(IF(N160="","",IF(AS160&gt;BR160,"H",IF(AS160&lt;BR160,"A","D"))))</f>
        <v>D</v>
      </c>
      <c r="CR160" s="51" t="str">
        <f t="shared" si="619"/>
        <v>A</v>
      </c>
      <c r="CS160" s="51" t="str">
        <f t="shared" si="619"/>
        <v>H</v>
      </c>
      <c r="CT160" s="51" t="str">
        <f t="shared" si="619"/>
        <v>H</v>
      </c>
      <c r="CU160" s="51" t="str">
        <f t="shared" si="619"/>
        <v>A</v>
      </c>
      <c r="CV160" s="51" t="str">
        <f t="shared" si="619"/>
        <v>H</v>
      </c>
      <c r="CW160" s="51" t="str">
        <f t="shared" si="619"/>
        <v>A</v>
      </c>
      <c r="CX160" s="51" t="str">
        <f t="shared" si="619"/>
        <v>H</v>
      </c>
      <c r="CY160" s="51" t="str">
        <f t="shared" si="619"/>
        <v>A</v>
      </c>
      <c r="CZ160" s="50" t="str">
        <f t="shared" si="619"/>
        <v>H</v>
      </c>
      <c r="DN160" s="9"/>
      <c r="DO160" s="17" t="str">
        <f t="shared" ref="DO160:DO170" si="620">L160</f>
        <v>Barking</v>
      </c>
      <c r="DP160" s="21">
        <f t="shared" ref="DP160:DP170" si="621">SUM(DW160:DY160)</f>
        <v>20</v>
      </c>
      <c r="DQ160" s="11">
        <f t="shared" ref="DQ160:DQ170" si="622">COUNTIF($CP160:$DM160,"H")</f>
        <v>5</v>
      </c>
      <c r="DR160" s="11">
        <f t="shared" ref="DR160:DR170" si="623">COUNTIF($CP160:$DM160,"D")</f>
        <v>1</v>
      </c>
      <c r="DS160" s="11">
        <f t="shared" ref="DS160:DS170" si="624">COUNTIF($CP160:$DM160,"A")</f>
        <v>4</v>
      </c>
      <c r="DT160" s="11">
        <f>COUNTIF(CP$160:CP$170,"A")</f>
        <v>4</v>
      </c>
      <c r="DU160" s="11">
        <f>COUNTIF(CP$160:CP$170,"D")</f>
        <v>0</v>
      </c>
      <c r="DV160" s="11">
        <f>COUNTIF(CP$160:CP$170,"H")</f>
        <v>6</v>
      </c>
      <c r="DW160" s="21">
        <f t="shared" ref="DW160:DY170" si="625">DQ160+DT160</f>
        <v>9</v>
      </c>
      <c r="DX160" s="21">
        <f t="shared" si="625"/>
        <v>1</v>
      </c>
      <c r="DY160" s="21">
        <f t="shared" si="625"/>
        <v>10</v>
      </c>
      <c r="DZ160" s="20">
        <f>SUM($AR160:$BO160)+SUM(BQ$160:BQ$170)</f>
        <v>43</v>
      </c>
      <c r="EA160" s="20">
        <f>SUM($BQ160:$CN160)+SUM(AR$160:AR$170)</f>
        <v>42</v>
      </c>
      <c r="EB160" s="21">
        <f t="shared" ref="EB160:EB170" si="626">(DW160*3)+DX160</f>
        <v>28</v>
      </c>
      <c r="EC160" s="20">
        <f t="shared" ref="EC160:EC170" si="627">DZ160-EA160</f>
        <v>1</v>
      </c>
      <c r="ED160" s="9"/>
      <c r="EE160" s="11">
        <f t="shared" ref="EE160:EE170" si="628">VLOOKUP($DO160,$B$160:$J$170,2,0)</f>
        <v>20</v>
      </c>
      <c r="EF160" s="11">
        <f t="shared" ref="EF160:EF170" si="629">VLOOKUP($DO160,$B$160:$J$170,3,0)</f>
        <v>9</v>
      </c>
      <c r="EG160" s="11">
        <f t="shared" ref="EG160:EG170" si="630">VLOOKUP($DO160,$B$160:$J$170,4,0)</f>
        <v>1</v>
      </c>
      <c r="EH160" s="11">
        <f t="shared" ref="EH160:EH170" si="631">VLOOKUP($DO160,$B$160:$J$170,5,0)</f>
        <v>10</v>
      </c>
      <c r="EI160" s="11">
        <f t="shared" ref="EI160:EI170" si="632">VLOOKUP($DO160,$B$160:$J$170,6,0)</f>
        <v>43</v>
      </c>
      <c r="EJ160" s="11">
        <f t="shared" ref="EJ160:EJ170" si="633">VLOOKUP($DO160,$B$160:$J$170,7,0)</f>
        <v>42</v>
      </c>
      <c r="EK160" s="11">
        <f t="shared" ref="EK160:EK170" si="634">VLOOKUP($DO160,$B$160:$J$170,8,0)</f>
        <v>28</v>
      </c>
      <c r="EL160" s="11">
        <f t="shared" ref="EL160:EL170" si="635">VLOOKUP($DO160,$B$160:$J$170,9,0)</f>
        <v>1</v>
      </c>
      <c r="EN160" s="8">
        <f t="shared" ref="EN160:EN170" si="636">IF(DP160=EE160,0,1)</f>
        <v>0</v>
      </c>
      <c r="EO160" s="8">
        <f t="shared" ref="EO160:EU170" si="637">IF(DW160=EF160,0,1)</f>
        <v>0</v>
      </c>
      <c r="EP160" s="8">
        <f t="shared" si="637"/>
        <v>0</v>
      </c>
      <c r="EQ160" s="8">
        <f t="shared" si="637"/>
        <v>0</v>
      </c>
      <c r="ER160" s="8">
        <f t="shared" si="637"/>
        <v>0</v>
      </c>
      <c r="ES160" s="8">
        <f t="shared" si="637"/>
        <v>0</v>
      </c>
      <c r="ET160" s="8">
        <f t="shared" si="637"/>
        <v>0</v>
      </c>
      <c r="EU160" s="8">
        <f t="shared" si="637"/>
        <v>0</v>
      </c>
      <c r="EW160" s="8" t="str">
        <f t="shared" ref="EW160:EW170" si="638">IF(SUM($EN160:$EU160)=0,"",DO160)</f>
        <v/>
      </c>
      <c r="EX160" s="8" t="str">
        <f t="shared" ref="EX160:EX170" si="639">IF(SUM($EN160:$EU160)=0,"",EE160-DP160)</f>
        <v/>
      </c>
      <c r="EY160" s="8" t="str">
        <f t="shared" ref="EY160:FD170" si="640">IF(SUM($EN160:$EU160)=0,"",EF160-DW160)</f>
        <v/>
      </c>
      <c r="EZ160" s="8" t="str">
        <f t="shared" si="640"/>
        <v/>
      </c>
      <c r="FA160" s="8" t="str">
        <f t="shared" si="640"/>
        <v/>
      </c>
      <c r="FB160" s="8" t="str">
        <f t="shared" si="640"/>
        <v/>
      </c>
      <c r="FC160" s="8" t="str">
        <f t="shared" si="640"/>
        <v/>
      </c>
      <c r="FD160" s="8" t="str">
        <f t="shared" si="640"/>
        <v/>
      </c>
      <c r="FF160" s="79" t="s">
        <v>478</v>
      </c>
      <c r="FG160" s="65"/>
      <c r="FH160" s="64">
        <v>14</v>
      </c>
      <c r="FI160" s="64">
        <v>20</v>
      </c>
      <c r="FJ160" s="64">
        <v>15</v>
      </c>
      <c r="FK160" s="64">
        <v>21</v>
      </c>
      <c r="FL160" s="64">
        <v>15</v>
      </c>
      <c r="FM160" s="64">
        <v>13</v>
      </c>
      <c r="FN160" s="64">
        <v>16</v>
      </c>
      <c r="FO160" s="64">
        <v>12</v>
      </c>
      <c r="FP160" s="64">
        <v>13</v>
      </c>
      <c r="FQ160" s="63">
        <v>21</v>
      </c>
      <c r="FR160" s="10"/>
      <c r="FS160" s="10"/>
      <c r="FT160" s="9"/>
    </row>
    <row r="161" spans="1:185" s="8" customFormat="1" x14ac:dyDescent="0.2">
      <c r="A161" s="8">
        <v>2</v>
      </c>
      <c r="B161" s="8" t="s">
        <v>405</v>
      </c>
      <c r="C161" s="16">
        <v>20</v>
      </c>
      <c r="D161" s="16">
        <v>15</v>
      </c>
      <c r="E161" s="16">
        <v>2</v>
      </c>
      <c r="F161" s="16">
        <v>3</v>
      </c>
      <c r="G161" s="16">
        <v>69</v>
      </c>
      <c r="H161" s="16">
        <v>34</v>
      </c>
      <c r="I161" s="15">
        <v>47</v>
      </c>
      <c r="J161" s="16">
        <f t="shared" si="616"/>
        <v>35</v>
      </c>
      <c r="L161" s="79" t="s">
        <v>500</v>
      </c>
      <c r="M161" s="33" t="s">
        <v>135</v>
      </c>
      <c r="N161" s="28"/>
      <c r="O161" s="29" t="s">
        <v>87</v>
      </c>
      <c r="P161" s="29" t="s">
        <v>83</v>
      </c>
      <c r="Q161" s="29" t="s">
        <v>87</v>
      </c>
      <c r="R161" s="29" t="s">
        <v>79</v>
      </c>
      <c r="S161" s="29" t="s">
        <v>198</v>
      </c>
      <c r="T161" s="29" t="s">
        <v>87</v>
      </c>
      <c r="U161" s="29" t="s">
        <v>83</v>
      </c>
      <c r="V161" s="29" t="s">
        <v>151</v>
      </c>
      <c r="W161" s="32" t="s">
        <v>143</v>
      </c>
      <c r="X161" s="13"/>
      <c r="Y161" s="13"/>
      <c r="Z161" s="13"/>
      <c r="AA161" s="13"/>
      <c r="AB161" s="79" t="s">
        <v>500</v>
      </c>
      <c r="AC161" s="33" t="s">
        <v>236</v>
      </c>
      <c r="AD161" s="28"/>
      <c r="AE161" s="29" t="s">
        <v>223</v>
      </c>
      <c r="AF161" s="29" t="s">
        <v>234</v>
      </c>
      <c r="AG161" s="29" t="s">
        <v>212</v>
      </c>
      <c r="AH161" s="29" t="s">
        <v>249</v>
      </c>
      <c r="AI161" s="29" t="s">
        <v>211</v>
      </c>
      <c r="AJ161" s="29" t="s">
        <v>201</v>
      </c>
      <c r="AK161" s="29" t="s">
        <v>233</v>
      </c>
      <c r="AL161" s="29" t="s">
        <v>144</v>
      </c>
      <c r="AM161" s="32" t="s">
        <v>167</v>
      </c>
      <c r="AN161" s="13"/>
      <c r="AO161" s="13"/>
      <c r="AP161" s="13"/>
      <c r="AQ161" s="12"/>
      <c r="AR161" s="49">
        <f t="shared" ref="AR161:AV170" si="641">(IF(M161="","",(IF(MID(M161,2,1)="-",LEFT(M161,1),LEFT(M161,2)))+0))</f>
        <v>1</v>
      </c>
      <c r="AS161" s="47"/>
      <c r="AT161" s="48">
        <f t="shared" si="617"/>
        <v>1</v>
      </c>
      <c r="AU161" s="48">
        <f t="shared" si="617"/>
        <v>2</v>
      </c>
      <c r="AV161" s="48">
        <f t="shared" si="617"/>
        <v>1</v>
      </c>
      <c r="AW161" s="48">
        <f t="shared" si="617"/>
        <v>0</v>
      </c>
      <c r="AX161" s="48">
        <f t="shared" si="617"/>
        <v>5</v>
      </c>
      <c r="AY161" s="48">
        <f t="shared" si="617"/>
        <v>1</v>
      </c>
      <c r="AZ161" s="48">
        <f t="shared" si="617"/>
        <v>2</v>
      </c>
      <c r="BA161" s="48">
        <f t="shared" si="617"/>
        <v>3</v>
      </c>
      <c r="BB161" s="46">
        <f t="shared" si="617"/>
        <v>3</v>
      </c>
      <c r="BP161" s="9"/>
      <c r="BQ161" s="49">
        <f t="shared" ref="BQ161:BU170" si="642">(IF(M161="","",IF(RIGHT(M161,2)="10",RIGHT(M161,2),RIGHT(M161,1))+0))</f>
        <v>3</v>
      </c>
      <c r="BR161" s="47"/>
      <c r="BS161" s="48">
        <f t="shared" si="618"/>
        <v>4</v>
      </c>
      <c r="BT161" s="48">
        <f t="shared" si="618"/>
        <v>3</v>
      </c>
      <c r="BU161" s="48">
        <f t="shared" si="618"/>
        <v>4</v>
      </c>
      <c r="BV161" s="48">
        <f t="shared" si="618"/>
        <v>2</v>
      </c>
      <c r="BW161" s="48">
        <f t="shared" si="618"/>
        <v>4</v>
      </c>
      <c r="BX161" s="48">
        <f t="shared" si="618"/>
        <v>4</v>
      </c>
      <c r="BY161" s="48">
        <f t="shared" si="618"/>
        <v>3</v>
      </c>
      <c r="BZ161" s="48">
        <f t="shared" si="618"/>
        <v>5</v>
      </c>
      <c r="CA161" s="46">
        <f t="shared" si="618"/>
        <v>1</v>
      </c>
      <c r="CO161" s="9"/>
      <c r="CP161" s="49" t="str">
        <f t="shared" ref="CP161:CT170" si="643">(IF(M161="","",IF(AR161&gt;BQ161,"H",IF(AR161&lt;BQ161,"A","D"))))</f>
        <v>A</v>
      </c>
      <c r="CQ161" s="47"/>
      <c r="CR161" s="48" t="str">
        <f t="shared" si="619"/>
        <v>A</v>
      </c>
      <c r="CS161" s="48" t="str">
        <f t="shared" si="619"/>
        <v>A</v>
      </c>
      <c r="CT161" s="48" t="str">
        <f t="shared" si="619"/>
        <v>A</v>
      </c>
      <c r="CU161" s="48" t="str">
        <f t="shared" si="619"/>
        <v>A</v>
      </c>
      <c r="CV161" s="48" t="str">
        <f t="shared" si="619"/>
        <v>H</v>
      </c>
      <c r="CW161" s="48" t="str">
        <f t="shared" si="619"/>
        <v>A</v>
      </c>
      <c r="CX161" s="48" t="str">
        <f t="shared" si="619"/>
        <v>A</v>
      </c>
      <c r="CY161" s="48" t="str">
        <f t="shared" si="619"/>
        <v>A</v>
      </c>
      <c r="CZ161" s="46" t="str">
        <f t="shared" si="619"/>
        <v>H</v>
      </c>
      <c r="DN161" s="9"/>
      <c r="DO161" s="17" t="str">
        <f t="shared" si="620"/>
        <v>Bishop's Stortford</v>
      </c>
      <c r="DP161" s="21">
        <f t="shared" si="621"/>
        <v>20</v>
      </c>
      <c r="DQ161" s="11">
        <f t="shared" si="622"/>
        <v>2</v>
      </c>
      <c r="DR161" s="11">
        <f t="shared" si="623"/>
        <v>0</v>
      </c>
      <c r="DS161" s="11">
        <f t="shared" si="624"/>
        <v>8</v>
      </c>
      <c r="DT161" s="11">
        <f>COUNTIF(CQ$160:CQ$170,"A")</f>
        <v>3</v>
      </c>
      <c r="DU161" s="11">
        <f>COUNTIF(CQ$160:CQ$170,"D")</f>
        <v>1</v>
      </c>
      <c r="DV161" s="11">
        <f>COUNTIF(CQ$160:CQ$170,"H")</f>
        <v>6</v>
      </c>
      <c r="DW161" s="21">
        <f t="shared" si="625"/>
        <v>5</v>
      </c>
      <c r="DX161" s="21">
        <f t="shared" si="625"/>
        <v>1</v>
      </c>
      <c r="DY161" s="21">
        <f t="shared" si="625"/>
        <v>14</v>
      </c>
      <c r="DZ161" s="20">
        <f>SUM($AR161:$BO161)+SUM(BR$160:BR$170)</f>
        <v>37</v>
      </c>
      <c r="EA161" s="20">
        <f>SUM($BQ161:$CN161)+SUM(AS$160:AS$170)</f>
        <v>70</v>
      </c>
      <c r="EB161" s="21">
        <f t="shared" si="626"/>
        <v>16</v>
      </c>
      <c r="EC161" s="20">
        <f t="shared" si="627"/>
        <v>-33</v>
      </c>
      <c r="ED161" s="9"/>
      <c r="EE161" s="11">
        <f t="shared" si="628"/>
        <v>20</v>
      </c>
      <c r="EF161" s="11">
        <f t="shared" si="629"/>
        <v>5</v>
      </c>
      <c r="EG161" s="11">
        <f t="shared" si="630"/>
        <v>1</v>
      </c>
      <c r="EH161" s="11">
        <f t="shared" si="631"/>
        <v>14</v>
      </c>
      <c r="EI161" s="11">
        <f t="shared" si="632"/>
        <v>37</v>
      </c>
      <c r="EJ161" s="11">
        <f t="shared" si="633"/>
        <v>70</v>
      </c>
      <c r="EK161" s="11">
        <f t="shared" si="634"/>
        <v>16</v>
      </c>
      <c r="EL161" s="11">
        <f t="shared" si="635"/>
        <v>-33</v>
      </c>
      <c r="EN161" s="8">
        <f t="shared" si="636"/>
        <v>0</v>
      </c>
      <c r="EO161" s="8">
        <f t="shared" si="637"/>
        <v>0</v>
      </c>
      <c r="EP161" s="8">
        <f t="shared" si="637"/>
        <v>0</v>
      </c>
      <c r="EQ161" s="8">
        <f t="shared" si="637"/>
        <v>0</v>
      </c>
      <c r="ER161" s="8">
        <f t="shared" si="637"/>
        <v>0</v>
      </c>
      <c r="ES161" s="8">
        <f t="shared" si="637"/>
        <v>0</v>
      </c>
      <c r="ET161" s="8">
        <f t="shared" si="637"/>
        <v>0</v>
      </c>
      <c r="EU161" s="8">
        <f t="shared" si="637"/>
        <v>0</v>
      </c>
      <c r="EW161" s="8" t="str">
        <f t="shared" si="638"/>
        <v/>
      </c>
      <c r="EX161" s="8" t="str">
        <f t="shared" si="639"/>
        <v/>
      </c>
      <c r="EY161" s="8" t="str">
        <f t="shared" si="640"/>
        <v/>
      </c>
      <c r="EZ161" s="8" t="str">
        <f t="shared" si="640"/>
        <v/>
      </c>
      <c r="FA161" s="8" t="str">
        <f t="shared" si="640"/>
        <v/>
      </c>
      <c r="FB161" s="8" t="str">
        <f t="shared" si="640"/>
        <v/>
      </c>
      <c r="FC161" s="8" t="str">
        <f t="shared" si="640"/>
        <v/>
      </c>
      <c r="FD161" s="8" t="str">
        <f t="shared" si="640"/>
        <v/>
      </c>
      <c r="FF161" s="79" t="s">
        <v>500</v>
      </c>
      <c r="FG161" s="61">
        <v>67</v>
      </c>
      <c r="FH161" s="59"/>
      <c r="FI161" s="60">
        <v>53</v>
      </c>
      <c r="FJ161" s="60">
        <v>38</v>
      </c>
      <c r="FK161" s="60">
        <v>31</v>
      </c>
      <c r="FL161" s="60">
        <v>40</v>
      </c>
      <c r="FM161" s="60">
        <v>19</v>
      </c>
      <c r="FN161" s="60">
        <v>14</v>
      </c>
      <c r="FO161" s="60">
        <v>21</v>
      </c>
      <c r="FP161" s="60">
        <v>38</v>
      </c>
      <c r="FQ161" s="58">
        <v>43</v>
      </c>
      <c r="FR161" s="10"/>
      <c r="FS161" s="10"/>
      <c r="FT161" s="9"/>
    </row>
    <row r="162" spans="1:185" s="8" customFormat="1" x14ac:dyDescent="0.2">
      <c r="A162" s="8">
        <v>3</v>
      </c>
      <c r="B162" s="8" t="s">
        <v>464</v>
      </c>
      <c r="C162" s="16">
        <v>20</v>
      </c>
      <c r="D162" s="16">
        <v>13</v>
      </c>
      <c r="E162" s="16">
        <v>4</v>
      </c>
      <c r="F162" s="16">
        <v>3</v>
      </c>
      <c r="G162" s="16">
        <v>68</v>
      </c>
      <c r="H162" s="16">
        <v>30</v>
      </c>
      <c r="I162" s="15">
        <v>43</v>
      </c>
      <c r="J162" s="16">
        <f t="shared" si="616"/>
        <v>38</v>
      </c>
      <c r="L162" s="79" t="s">
        <v>498</v>
      </c>
      <c r="M162" s="33" t="s">
        <v>52</v>
      </c>
      <c r="N162" s="29" t="s">
        <v>13</v>
      </c>
      <c r="O162" s="28"/>
      <c r="P162" s="29" t="s">
        <v>101</v>
      </c>
      <c r="Q162" s="29" t="s">
        <v>147</v>
      </c>
      <c r="R162" s="29" t="s">
        <v>135</v>
      </c>
      <c r="S162" s="29" t="s">
        <v>339</v>
      </c>
      <c r="T162" s="29" t="s">
        <v>143</v>
      </c>
      <c r="U162" s="29" t="s">
        <v>16</v>
      </c>
      <c r="V162" s="29" t="s">
        <v>295</v>
      </c>
      <c r="W162" s="32" t="s">
        <v>16</v>
      </c>
      <c r="X162" s="13"/>
      <c r="Y162" s="13"/>
      <c r="Z162" s="13"/>
      <c r="AA162" s="13"/>
      <c r="AB162" s="79" t="s">
        <v>498</v>
      </c>
      <c r="AC162" s="33" t="s">
        <v>167</v>
      </c>
      <c r="AD162" s="29" t="s">
        <v>129</v>
      </c>
      <c r="AE162" s="28"/>
      <c r="AF162" s="29" t="s">
        <v>211</v>
      </c>
      <c r="AG162" s="29" t="s">
        <v>24</v>
      </c>
      <c r="AH162" s="29" t="s">
        <v>235</v>
      </c>
      <c r="AI162" s="29" t="s">
        <v>233</v>
      </c>
      <c r="AJ162" s="29" t="s">
        <v>130</v>
      </c>
      <c r="AK162" s="29" t="s">
        <v>239</v>
      </c>
      <c r="AL162" s="29" t="s">
        <v>132</v>
      </c>
      <c r="AM162" s="32" t="s">
        <v>174</v>
      </c>
      <c r="AN162" s="13"/>
      <c r="AO162" s="13"/>
      <c r="AP162" s="13"/>
      <c r="AQ162" s="12"/>
      <c r="AR162" s="49">
        <f t="shared" si="641"/>
        <v>3</v>
      </c>
      <c r="AS162" s="48">
        <f t="shared" si="641"/>
        <v>6</v>
      </c>
      <c r="AT162" s="47"/>
      <c r="AU162" s="48">
        <f t="shared" si="617"/>
        <v>8</v>
      </c>
      <c r="AV162" s="48">
        <f t="shared" si="617"/>
        <v>5</v>
      </c>
      <c r="AW162" s="48">
        <f t="shared" si="617"/>
        <v>1</v>
      </c>
      <c r="AX162" s="48">
        <f t="shared" si="617"/>
        <v>9</v>
      </c>
      <c r="AY162" s="48">
        <f t="shared" si="617"/>
        <v>3</v>
      </c>
      <c r="AZ162" s="48">
        <f t="shared" si="617"/>
        <v>2</v>
      </c>
      <c r="BA162" s="48">
        <f t="shared" si="617"/>
        <v>7</v>
      </c>
      <c r="BB162" s="46">
        <f t="shared" si="617"/>
        <v>2</v>
      </c>
      <c r="BP162" s="9"/>
      <c r="BQ162" s="49">
        <f t="shared" si="642"/>
        <v>2</v>
      </c>
      <c r="BR162" s="48">
        <f t="shared" si="642"/>
        <v>1</v>
      </c>
      <c r="BS162" s="47"/>
      <c r="BT162" s="48">
        <f t="shared" si="618"/>
        <v>1</v>
      </c>
      <c r="BU162" s="48">
        <f t="shared" si="618"/>
        <v>0</v>
      </c>
      <c r="BV162" s="48">
        <f t="shared" si="618"/>
        <v>3</v>
      </c>
      <c r="BW162" s="48">
        <f t="shared" si="618"/>
        <v>1</v>
      </c>
      <c r="BX162" s="48">
        <f t="shared" si="618"/>
        <v>1</v>
      </c>
      <c r="BY162" s="48">
        <f t="shared" si="618"/>
        <v>1</v>
      </c>
      <c r="BZ162" s="48">
        <f t="shared" si="618"/>
        <v>2</v>
      </c>
      <c r="CA162" s="46">
        <f t="shared" si="618"/>
        <v>1</v>
      </c>
      <c r="CO162" s="9"/>
      <c r="CP162" s="49" t="str">
        <f t="shared" si="643"/>
        <v>H</v>
      </c>
      <c r="CQ162" s="48" t="str">
        <f t="shared" si="643"/>
        <v>H</v>
      </c>
      <c r="CR162" s="47"/>
      <c r="CS162" s="48" t="str">
        <f t="shared" si="619"/>
        <v>H</v>
      </c>
      <c r="CT162" s="48" t="str">
        <f t="shared" si="619"/>
        <v>H</v>
      </c>
      <c r="CU162" s="48" t="str">
        <f t="shared" si="619"/>
        <v>A</v>
      </c>
      <c r="CV162" s="48" t="str">
        <f t="shared" si="619"/>
        <v>H</v>
      </c>
      <c r="CW162" s="48" t="str">
        <f t="shared" si="619"/>
        <v>H</v>
      </c>
      <c r="CX162" s="48" t="str">
        <f t="shared" si="619"/>
        <v>H</v>
      </c>
      <c r="CY162" s="48" t="str">
        <f t="shared" si="619"/>
        <v>H</v>
      </c>
      <c r="CZ162" s="46" t="str">
        <f t="shared" si="619"/>
        <v>H</v>
      </c>
      <c r="DN162" s="9"/>
      <c r="DO162" s="17" t="str">
        <f t="shared" si="620"/>
        <v>Bowers &amp; Pitsea</v>
      </c>
      <c r="DP162" s="21">
        <f t="shared" si="621"/>
        <v>20</v>
      </c>
      <c r="DQ162" s="11">
        <f t="shared" si="622"/>
        <v>9</v>
      </c>
      <c r="DR162" s="11">
        <f t="shared" si="623"/>
        <v>0</v>
      </c>
      <c r="DS162" s="11">
        <f t="shared" si="624"/>
        <v>1</v>
      </c>
      <c r="DT162" s="11">
        <f>COUNTIF(CR$160:CR$170,"A")</f>
        <v>6</v>
      </c>
      <c r="DU162" s="11">
        <f>COUNTIF(CR$160:CR$170,"D")</f>
        <v>3</v>
      </c>
      <c r="DV162" s="11">
        <f>COUNTIF(CR$160:CR$170,"H")</f>
        <v>1</v>
      </c>
      <c r="DW162" s="21">
        <f t="shared" si="625"/>
        <v>15</v>
      </c>
      <c r="DX162" s="21">
        <f t="shared" si="625"/>
        <v>3</v>
      </c>
      <c r="DY162" s="21">
        <f t="shared" si="625"/>
        <v>2</v>
      </c>
      <c r="DZ162" s="20">
        <f>SUM($AR162:$BO162)+SUM(BS$160:BS$170)</f>
        <v>77</v>
      </c>
      <c r="EA162" s="20">
        <f>SUM($BQ162:$CN162)+SUM(AT$160:AT$170)</f>
        <v>35</v>
      </c>
      <c r="EB162" s="21">
        <f t="shared" si="626"/>
        <v>48</v>
      </c>
      <c r="EC162" s="20">
        <f t="shared" si="627"/>
        <v>42</v>
      </c>
      <c r="ED162" s="9"/>
      <c r="EE162" s="11">
        <f t="shared" si="628"/>
        <v>20</v>
      </c>
      <c r="EF162" s="11">
        <f t="shared" si="629"/>
        <v>15</v>
      </c>
      <c r="EG162" s="11">
        <f t="shared" si="630"/>
        <v>3</v>
      </c>
      <c r="EH162" s="11">
        <f t="shared" si="631"/>
        <v>2</v>
      </c>
      <c r="EI162" s="11">
        <f t="shared" si="632"/>
        <v>77</v>
      </c>
      <c r="EJ162" s="11">
        <f t="shared" si="633"/>
        <v>35</v>
      </c>
      <c r="EK162" s="11">
        <f t="shared" si="634"/>
        <v>48</v>
      </c>
      <c r="EL162" s="11">
        <f t="shared" si="635"/>
        <v>42</v>
      </c>
      <c r="EN162" s="8">
        <f t="shared" si="636"/>
        <v>0</v>
      </c>
      <c r="EO162" s="8">
        <f t="shared" si="637"/>
        <v>0</v>
      </c>
      <c r="EP162" s="8">
        <f t="shared" si="637"/>
        <v>0</v>
      </c>
      <c r="EQ162" s="8">
        <f t="shared" si="637"/>
        <v>0</v>
      </c>
      <c r="ER162" s="8">
        <f t="shared" si="637"/>
        <v>0</v>
      </c>
      <c r="ES162" s="8">
        <f t="shared" si="637"/>
        <v>0</v>
      </c>
      <c r="ET162" s="8">
        <f t="shared" si="637"/>
        <v>0</v>
      </c>
      <c r="EU162" s="8">
        <f t="shared" si="637"/>
        <v>0</v>
      </c>
      <c r="EW162" s="8" t="str">
        <f t="shared" si="638"/>
        <v/>
      </c>
      <c r="EX162" s="8" t="str">
        <f t="shared" si="639"/>
        <v/>
      </c>
      <c r="EY162" s="8" t="str">
        <f t="shared" si="640"/>
        <v/>
      </c>
      <c r="EZ162" s="8" t="str">
        <f t="shared" si="640"/>
        <v/>
      </c>
      <c r="FA162" s="8" t="str">
        <f t="shared" si="640"/>
        <v/>
      </c>
      <c r="FB162" s="8" t="str">
        <f t="shared" si="640"/>
        <v/>
      </c>
      <c r="FC162" s="8" t="str">
        <f t="shared" si="640"/>
        <v/>
      </c>
      <c r="FD162" s="8" t="str">
        <f t="shared" si="640"/>
        <v/>
      </c>
      <c r="FF162" s="79" t="s">
        <v>498</v>
      </c>
      <c r="FG162" s="61">
        <v>50</v>
      </c>
      <c r="FH162" s="60">
        <v>35</v>
      </c>
      <c r="FI162" s="59"/>
      <c r="FJ162" s="60">
        <v>40</v>
      </c>
      <c r="FK162" s="60">
        <v>30</v>
      </c>
      <c r="FL162" s="60">
        <v>34</v>
      </c>
      <c r="FM162" s="60">
        <v>30</v>
      </c>
      <c r="FN162" s="60">
        <v>30</v>
      </c>
      <c r="FO162" s="60">
        <v>30</v>
      </c>
      <c r="FP162" s="60">
        <v>30</v>
      </c>
      <c r="FQ162" s="58">
        <v>30</v>
      </c>
      <c r="FR162" s="10"/>
      <c r="FS162" s="10"/>
      <c r="FT162" s="9"/>
    </row>
    <row r="163" spans="1:185" s="8" customFormat="1" x14ac:dyDescent="0.2">
      <c r="A163" s="8">
        <v>4</v>
      </c>
      <c r="B163" s="8" t="s">
        <v>499</v>
      </c>
      <c r="C163" s="16">
        <v>20</v>
      </c>
      <c r="D163" s="16">
        <v>12</v>
      </c>
      <c r="E163" s="16">
        <v>3</v>
      </c>
      <c r="F163" s="16">
        <v>5</v>
      </c>
      <c r="G163" s="16">
        <v>50</v>
      </c>
      <c r="H163" s="16">
        <v>40</v>
      </c>
      <c r="I163" s="15">
        <v>39</v>
      </c>
      <c r="J163" s="16">
        <f t="shared" si="616"/>
        <v>10</v>
      </c>
      <c r="L163" s="79" t="s">
        <v>406</v>
      </c>
      <c r="M163" s="33" t="s">
        <v>35</v>
      </c>
      <c r="N163" s="29" t="s">
        <v>135</v>
      </c>
      <c r="O163" s="29" t="s">
        <v>21</v>
      </c>
      <c r="P163" s="28"/>
      <c r="Q163" s="29" t="s">
        <v>35</v>
      </c>
      <c r="R163" s="29" t="s">
        <v>79</v>
      </c>
      <c r="S163" s="29" t="s">
        <v>35</v>
      </c>
      <c r="T163" s="29" t="s">
        <v>161</v>
      </c>
      <c r="U163" s="29" t="s">
        <v>55</v>
      </c>
      <c r="V163" s="29" t="s">
        <v>21</v>
      </c>
      <c r="W163" s="32" t="s">
        <v>55</v>
      </c>
      <c r="X163" s="13"/>
      <c r="Y163" s="13"/>
      <c r="Z163" s="13"/>
      <c r="AA163" s="13"/>
      <c r="AB163" s="79" t="s">
        <v>406</v>
      </c>
      <c r="AC163" s="33" t="s">
        <v>229</v>
      </c>
      <c r="AD163" s="29" t="s">
        <v>267</v>
      </c>
      <c r="AE163" s="29" t="s">
        <v>273</v>
      </c>
      <c r="AF163" s="28"/>
      <c r="AG163" s="29" t="s">
        <v>227</v>
      </c>
      <c r="AH163" s="29" t="s">
        <v>294</v>
      </c>
      <c r="AI163" s="29" t="s">
        <v>242</v>
      </c>
      <c r="AJ163" s="29" t="s">
        <v>78</v>
      </c>
      <c r="AK163" s="29" t="s">
        <v>278</v>
      </c>
      <c r="AL163" s="29" t="s">
        <v>232</v>
      </c>
      <c r="AM163" s="32" t="s">
        <v>259</v>
      </c>
      <c r="AN163" s="13"/>
      <c r="AO163" s="13"/>
      <c r="AP163" s="13"/>
      <c r="AQ163" s="12"/>
      <c r="AR163" s="49">
        <f t="shared" si="641"/>
        <v>1</v>
      </c>
      <c r="AS163" s="48">
        <f t="shared" si="641"/>
        <v>1</v>
      </c>
      <c r="AT163" s="48">
        <f t="shared" si="641"/>
        <v>2</v>
      </c>
      <c r="AU163" s="47"/>
      <c r="AV163" s="48">
        <f t="shared" si="617"/>
        <v>1</v>
      </c>
      <c r="AW163" s="48">
        <f t="shared" si="617"/>
        <v>0</v>
      </c>
      <c r="AX163" s="48">
        <f t="shared" si="617"/>
        <v>1</v>
      </c>
      <c r="AY163" s="48">
        <f t="shared" si="617"/>
        <v>0</v>
      </c>
      <c r="AZ163" s="48">
        <f t="shared" si="617"/>
        <v>1</v>
      </c>
      <c r="BA163" s="48">
        <f t="shared" si="617"/>
        <v>2</v>
      </c>
      <c r="BB163" s="46">
        <f t="shared" si="617"/>
        <v>1</v>
      </c>
      <c r="BP163" s="9"/>
      <c r="BQ163" s="49">
        <f t="shared" si="642"/>
        <v>2</v>
      </c>
      <c r="BR163" s="48">
        <f t="shared" si="642"/>
        <v>3</v>
      </c>
      <c r="BS163" s="48">
        <f t="shared" si="642"/>
        <v>2</v>
      </c>
      <c r="BT163" s="47"/>
      <c r="BU163" s="48">
        <f t="shared" si="618"/>
        <v>2</v>
      </c>
      <c r="BV163" s="48">
        <f t="shared" si="618"/>
        <v>2</v>
      </c>
      <c r="BW163" s="48">
        <f t="shared" si="618"/>
        <v>2</v>
      </c>
      <c r="BX163" s="48">
        <f t="shared" si="618"/>
        <v>0</v>
      </c>
      <c r="BY163" s="48">
        <f t="shared" si="618"/>
        <v>1</v>
      </c>
      <c r="BZ163" s="48">
        <f t="shared" si="618"/>
        <v>2</v>
      </c>
      <c r="CA163" s="46">
        <f t="shared" si="618"/>
        <v>1</v>
      </c>
      <c r="CO163" s="9"/>
      <c r="CP163" s="49" t="str">
        <f t="shared" si="643"/>
        <v>A</v>
      </c>
      <c r="CQ163" s="48" t="str">
        <f t="shared" si="643"/>
        <v>A</v>
      </c>
      <c r="CR163" s="48" t="str">
        <f t="shared" si="643"/>
        <v>D</v>
      </c>
      <c r="CS163" s="47"/>
      <c r="CT163" s="48" t="str">
        <f t="shared" si="619"/>
        <v>A</v>
      </c>
      <c r="CU163" s="48" t="str">
        <f t="shared" si="619"/>
        <v>A</v>
      </c>
      <c r="CV163" s="48" t="str">
        <f t="shared" si="619"/>
        <v>A</v>
      </c>
      <c r="CW163" s="48" t="str">
        <f t="shared" si="619"/>
        <v>D</v>
      </c>
      <c r="CX163" s="48" t="str">
        <f t="shared" si="619"/>
        <v>D</v>
      </c>
      <c r="CY163" s="48" t="str">
        <f t="shared" si="619"/>
        <v>D</v>
      </c>
      <c r="CZ163" s="46" t="str">
        <f t="shared" si="619"/>
        <v>D</v>
      </c>
      <c r="DN163" s="9"/>
      <c r="DO163" s="17" t="str">
        <f t="shared" si="620"/>
        <v>Brentwood Town</v>
      </c>
      <c r="DP163" s="21">
        <f t="shared" si="621"/>
        <v>20</v>
      </c>
      <c r="DQ163" s="11">
        <f t="shared" si="622"/>
        <v>0</v>
      </c>
      <c r="DR163" s="11">
        <f t="shared" si="623"/>
        <v>5</v>
      </c>
      <c r="DS163" s="11">
        <f t="shared" si="624"/>
        <v>5</v>
      </c>
      <c r="DT163" s="11">
        <f>COUNTIF(CS$160:CS$170,"A")</f>
        <v>3</v>
      </c>
      <c r="DU163" s="11">
        <f>COUNTIF(CS$160:CS$170,"D")</f>
        <v>0</v>
      </c>
      <c r="DV163" s="11">
        <f>COUNTIF(CS$160:CS$170,"H")</f>
        <v>7</v>
      </c>
      <c r="DW163" s="21">
        <f t="shared" si="625"/>
        <v>3</v>
      </c>
      <c r="DX163" s="21">
        <f t="shared" si="625"/>
        <v>5</v>
      </c>
      <c r="DY163" s="21">
        <f t="shared" si="625"/>
        <v>12</v>
      </c>
      <c r="DZ163" s="20">
        <f>SUM($AR163:$BO163)+SUM(BT$160:BT$170)</f>
        <v>21</v>
      </c>
      <c r="EA163" s="20">
        <f>SUM($BQ163:$CN163)+SUM(AU$160:AU$170)</f>
        <v>52</v>
      </c>
      <c r="EB163" s="21">
        <f t="shared" si="626"/>
        <v>14</v>
      </c>
      <c r="EC163" s="20">
        <f t="shared" si="627"/>
        <v>-31</v>
      </c>
      <c r="ED163" s="9"/>
      <c r="EE163" s="11">
        <f t="shared" si="628"/>
        <v>20</v>
      </c>
      <c r="EF163" s="11">
        <f t="shared" si="629"/>
        <v>3</v>
      </c>
      <c r="EG163" s="11">
        <f t="shared" si="630"/>
        <v>5</v>
      </c>
      <c r="EH163" s="11">
        <f t="shared" si="631"/>
        <v>12</v>
      </c>
      <c r="EI163" s="11">
        <f t="shared" si="632"/>
        <v>21</v>
      </c>
      <c r="EJ163" s="11">
        <f t="shared" si="633"/>
        <v>52</v>
      </c>
      <c r="EK163" s="11">
        <f t="shared" si="634"/>
        <v>14</v>
      </c>
      <c r="EL163" s="11">
        <f t="shared" si="635"/>
        <v>-31</v>
      </c>
      <c r="EN163" s="8">
        <f t="shared" si="636"/>
        <v>0</v>
      </c>
      <c r="EO163" s="8">
        <f t="shared" si="637"/>
        <v>0</v>
      </c>
      <c r="EP163" s="8">
        <f t="shared" si="637"/>
        <v>0</v>
      </c>
      <c r="EQ163" s="8">
        <f t="shared" si="637"/>
        <v>0</v>
      </c>
      <c r="ER163" s="8">
        <f t="shared" si="637"/>
        <v>0</v>
      </c>
      <c r="ES163" s="8">
        <f t="shared" si="637"/>
        <v>0</v>
      </c>
      <c r="ET163" s="8">
        <f t="shared" si="637"/>
        <v>0</v>
      </c>
      <c r="EU163" s="8">
        <f t="shared" si="637"/>
        <v>0</v>
      </c>
      <c r="EW163" s="8" t="str">
        <f t="shared" si="638"/>
        <v/>
      </c>
      <c r="EX163" s="8" t="str">
        <f t="shared" si="639"/>
        <v/>
      </c>
      <c r="EY163" s="8" t="str">
        <f t="shared" si="640"/>
        <v/>
      </c>
      <c r="EZ163" s="8" t="str">
        <f t="shared" si="640"/>
        <v/>
      </c>
      <c r="FA163" s="8" t="str">
        <f t="shared" si="640"/>
        <v/>
      </c>
      <c r="FB163" s="8" t="str">
        <f t="shared" si="640"/>
        <v/>
      </c>
      <c r="FC163" s="8" t="str">
        <f t="shared" si="640"/>
        <v/>
      </c>
      <c r="FD163" s="8" t="str">
        <f t="shared" si="640"/>
        <v/>
      </c>
      <c r="FF163" s="79" t="s">
        <v>406</v>
      </c>
      <c r="FG163" s="61">
        <v>22</v>
      </c>
      <c r="FH163" s="60">
        <v>21</v>
      </c>
      <c r="FI163" s="60">
        <v>51</v>
      </c>
      <c r="FJ163" s="59"/>
      <c r="FK163" s="60">
        <v>15</v>
      </c>
      <c r="FL163" s="60">
        <v>24</v>
      </c>
      <c r="FM163" s="60">
        <v>26</v>
      </c>
      <c r="FN163" s="60">
        <v>16</v>
      </c>
      <c r="FO163" s="60">
        <v>55</v>
      </c>
      <c r="FP163" s="60">
        <v>21</v>
      </c>
      <c r="FQ163" s="58">
        <v>76</v>
      </c>
      <c r="FR163" s="10"/>
      <c r="FS163" s="10"/>
      <c r="FT163" s="9"/>
    </row>
    <row r="164" spans="1:185" s="8" customFormat="1" x14ac:dyDescent="0.2">
      <c r="A164" s="8">
        <v>5</v>
      </c>
      <c r="B164" s="8" t="s">
        <v>463</v>
      </c>
      <c r="C164" s="16">
        <v>20</v>
      </c>
      <c r="D164" s="16">
        <v>9</v>
      </c>
      <c r="E164" s="16">
        <v>1</v>
      </c>
      <c r="F164" s="16">
        <v>10</v>
      </c>
      <c r="G164" s="16">
        <v>42</v>
      </c>
      <c r="H164" s="16">
        <v>34</v>
      </c>
      <c r="I164" s="15">
        <v>28</v>
      </c>
      <c r="J164" s="16">
        <f t="shared" si="616"/>
        <v>8</v>
      </c>
      <c r="L164" s="79" t="s">
        <v>499</v>
      </c>
      <c r="M164" s="33" t="s">
        <v>143</v>
      </c>
      <c r="N164" s="29" t="s">
        <v>98</v>
      </c>
      <c r="O164" s="29" t="s">
        <v>21</v>
      </c>
      <c r="P164" s="29" t="s">
        <v>62</v>
      </c>
      <c r="Q164" s="28"/>
      <c r="R164" s="29" t="s">
        <v>52</v>
      </c>
      <c r="S164" s="29" t="s">
        <v>28</v>
      </c>
      <c r="T164" s="29" t="s">
        <v>35</v>
      </c>
      <c r="U164" s="29" t="s">
        <v>75</v>
      </c>
      <c r="V164" s="29" t="s">
        <v>123</v>
      </c>
      <c r="W164" s="32" t="s">
        <v>52</v>
      </c>
      <c r="X164" s="13"/>
      <c r="Y164" s="13"/>
      <c r="Z164" s="13"/>
      <c r="AA164" s="13"/>
      <c r="AB164" s="79" t="s">
        <v>499</v>
      </c>
      <c r="AC164" s="33" t="s">
        <v>270</v>
      </c>
      <c r="AD164" s="29" t="s">
        <v>174</v>
      </c>
      <c r="AE164" s="29" t="s">
        <v>209</v>
      </c>
      <c r="AF164" s="29" t="s">
        <v>208</v>
      </c>
      <c r="AG164" s="28"/>
      <c r="AH164" s="29" t="s">
        <v>217</v>
      </c>
      <c r="AI164" s="29" t="s">
        <v>20</v>
      </c>
      <c r="AJ164" s="29" t="s">
        <v>247</v>
      </c>
      <c r="AK164" s="29" t="s">
        <v>364</v>
      </c>
      <c r="AL164" s="29" t="s">
        <v>169</v>
      </c>
      <c r="AM164" s="32" t="s">
        <v>207</v>
      </c>
      <c r="AN164" s="13"/>
      <c r="AO164" s="13"/>
      <c r="AP164" s="13"/>
      <c r="AQ164" s="12"/>
      <c r="AR164" s="49">
        <f t="shared" si="641"/>
        <v>3</v>
      </c>
      <c r="AS164" s="48">
        <f t="shared" si="641"/>
        <v>1</v>
      </c>
      <c r="AT164" s="48">
        <f t="shared" si="641"/>
        <v>2</v>
      </c>
      <c r="AU164" s="48">
        <f t="shared" si="641"/>
        <v>4</v>
      </c>
      <c r="AV164" s="47"/>
      <c r="AW164" s="48">
        <f t="shared" si="617"/>
        <v>3</v>
      </c>
      <c r="AX164" s="48">
        <f t="shared" si="617"/>
        <v>3</v>
      </c>
      <c r="AY164" s="48">
        <f t="shared" si="617"/>
        <v>1</v>
      </c>
      <c r="AZ164" s="48">
        <f t="shared" si="617"/>
        <v>3</v>
      </c>
      <c r="BA164" s="48">
        <f t="shared" si="617"/>
        <v>6</v>
      </c>
      <c r="BB164" s="46">
        <f t="shared" si="617"/>
        <v>3</v>
      </c>
      <c r="BP164" s="9"/>
      <c r="BQ164" s="49">
        <f t="shared" si="642"/>
        <v>1</v>
      </c>
      <c r="BR164" s="48">
        <f t="shared" si="642"/>
        <v>0</v>
      </c>
      <c r="BS164" s="48">
        <f t="shared" si="642"/>
        <v>2</v>
      </c>
      <c r="BT164" s="48">
        <f t="shared" si="642"/>
        <v>1</v>
      </c>
      <c r="BU164" s="47"/>
      <c r="BV164" s="48">
        <f t="shared" si="618"/>
        <v>2</v>
      </c>
      <c r="BW164" s="48">
        <f t="shared" si="618"/>
        <v>0</v>
      </c>
      <c r="BX164" s="48">
        <f t="shared" si="618"/>
        <v>2</v>
      </c>
      <c r="BY164" s="48">
        <f t="shared" si="618"/>
        <v>3</v>
      </c>
      <c r="BZ164" s="48">
        <f t="shared" si="618"/>
        <v>2</v>
      </c>
      <c r="CA164" s="46">
        <f t="shared" si="618"/>
        <v>2</v>
      </c>
      <c r="CO164" s="9"/>
      <c r="CP164" s="49" t="str">
        <f t="shared" si="643"/>
        <v>H</v>
      </c>
      <c r="CQ164" s="48" t="str">
        <f t="shared" si="643"/>
        <v>H</v>
      </c>
      <c r="CR164" s="48" t="str">
        <f t="shared" si="643"/>
        <v>D</v>
      </c>
      <c r="CS164" s="48" t="str">
        <f t="shared" si="643"/>
        <v>H</v>
      </c>
      <c r="CT164" s="47"/>
      <c r="CU164" s="48" t="str">
        <f t="shared" si="619"/>
        <v>H</v>
      </c>
      <c r="CV164" s="48" t="str">
        <f t="shared" si="619"/>
        <v>H</v>
      </c>
      <c r="CW164" s="48" t="str">
        <f t="shared" si="619"/>
        <v>A</v>
      </c>
      <c r="CX164" s="48" t="str">
        <f t="shared" si="619"/>
        <v>D</v>
      </c>
      <c r="CY164" s="48" t="str">
        <f t="shared" si="619"/>
        <v>H</v>
      </c>
      <c r="CZ164" s="46" t="str">
        <f t="shared" si="619"/>
        <v>H</v>
      </c>
      <c r="DN164" s="9"/>
      <c r="DO164" s="17" t="str">
        <f t="shared" si="620"/>
        <v>Bury Town</v>
      </c>
      <c r="DP164" s="21">
        <f t="shared" si="621"/>
        <v>20</v>
      </c>
      <c r="DQ164" s="11">
        <f t="shared" si="622"/>
        <v>7</v>
      </c>
      <c r="DR164" s="11">
        <f t="shared" si="623"/>
        <v>2</v>
      </c>
      <c r="DS164" s="11">
        <f t="shared" si="624"/>
        <v>1</v>
      </c>
      <c r="DT164" s="11">
        <f>COUNTIF(CT$160:CT$170,"A")</f>
        <v>5</v>
      </c>
      <c r="DU164" s="11">
        <f>COUNTIF(CT$160:CT$170,"D")</f>
        <v>1</v>
      </c>
      <c r="DV164" s="11">
        <f>COUNTIF(CT$160:CT$170,"H")</f>
        <v>4</v>
      </c>
      <c r="DW164" s="21">
        <f t="shared" si="625"/>
        <v>12</v>
      </c>
      <c r="DX164" s="21">
        <f t="shared" si="625"/>
        <v>3</v>
      </c>
      <c r="DY164" s="21">
        <f t="shared" si="625"/>
        <v>5</v>
      </c>
      <c r="DZ164" s="20">
        <f>SUM($AR164:$BO164)+SUM(BU$160:BU$170)</f>
        <v>50</v>
      </c>
      <c r="EA164" s="20">
        <f>SUM($BQ164:$CN164)+SUM(AV$160:AV$170)</f>
        <v>40</v>
      </c>
      <c r="EB164" s="21">
        <f t="shared" si="626"/>
        <v>39</v>
      </c>
      <c r="EC164" s="20">
        <f t="shared" si="627"/>
        <v>10</v>
      </c>
      <c r="ED164" s="9"/>
      <c r="EE164" s="11">
        <f t="shared" si="628"/>
        <v>20</v>
      </c>
      <c r="EF164" s="11">
        <f t="shared" si="629"/>
        <v>12</v>
      </c>
      <c r="EG164" s="11">
        <f t="shared" si="630"/>
        <v>3</v>
      </c>
      <c r="EH164" s="11">
        <f t="shared" si="631"/>
        <v>5</v>
      </c>
      <c r="EI164" s="11">
        <f t="shared" si="632"/>
        <v>50</v>
      </c>
      <c r="EJ164" s="11">
        <f t="shared" si="633"/>
        <v>40</v>
      </c>
      <c r="EK164" s="11">
        <f t="shared" si="634"/>
        <v>39</v>
      </c>
      <c r="EL164" s="11">
        <f t="shared" si="635"/>
        <v>10</v>
      </c>
      <c r="EN164" s="8">
        <f t="shared" si="636"/>
        <v>0</v>
      </c>
      <c r="EO164" s="8">
        <f t="shared" si="637"/>
        <v>0</v>
      </c>
      <c r="EP164" s="8">
        <f t="shared" si="637"/>
        <v>0</v>
      </c>
      <c r="EQ164" s="8">
        <f t="shared" si="637"/>
        <v>0</v>
      </c>
      <c r="ER164" s="8">
        <f t="shared" si="637"/>
        <v>0</v>
      </c>
      <c r="ES164" s="8">
        <f t="shared" si="637"/>
        <v>0</v>
      </c>
      <c r="ET164" s="8">
        <f t="shared" si="637"/>
        <v>0</v>
      </c>
      <c r="EU164" s="8">
        <f t="shared" si="637"/>
        <v>0</v>
      </c>
      <c r="EW164" s="8" t="str">
        <f t="shared" si="638"/>
        <v/>
      </c>
      <c r="EX164" s="8" t="str">
        <f t="shared" si="639"/>
        <v/>
      </c>
      <c r="EY164" s="8" t="str">
        <f t="shared" si="640"/>
        <v/>
      </c>
      <c r="EZ164" s="8" t="str">
        <f t="shared" si="640"/>
        <v/>
      </c>
      <c r="FA164" s="8" t="str">
        <f t="shared" si="640"/>
        <v/>
      </c>
      <c r="FB164" s="8" t="str">
        <f t="shared" si="640"/>
        <v/>
      </c>
      <c r="FC164" s="8" t="str">
        <f t="shared" si="640"/>
        <v/>
      </c>
      <c r="FD164" s="8" t="str">
        <f t="shared" si="640"/>
        <v/>
      </c>
      <c r="FF164" s="79" t="s">
        <v>499</v>
      </c>
      <c r="FG164" s="61">
        <v>38</v>
      </c>
      <c r="FH164" s="60">
        <v>39</v>
      </c>
      <c r="FI164" s="60">
        <v>75</v>
      </c>
      <c r="FJ164" s="60">
        <v>50</v>
      </c>
      <c r="FK164" s="59"/>
      <c r="FL164" s="60">
        <v>42</v>
      </c>
      <c r="FM164" s="60">
        <v>34</v>
      </c>
      <c r="FN164" s="60">
        <v>42</v>
      </c>
      <c r="FO164" s="60">
        <v>42</v>
      </c>
      <c r="FP164" s="60">
        <v>35</v>
      </c>
      <c r="FQ164" s="58">
        <v>64</v>
      </c>
      <c r="FR164" s="10"/>
      <c r="FS164" s="10"/>
      <c r="FT164" s="9"/>
    </row>
    <row r="165" spans="1:185" s="8" customFormat="1" x14ac:dyDescent="0.2">
      <c r="A165" s="8">
        <v>6</v>
      </c>
      <c r="B165" s="8" t="s">
        <v>478</v>
      </c>
      <c r="C165" s="16">
        <v>20</v>
      </c>
      <c r="D165" s="16">
        <v>9</v>
      </c>
      <c r="E165" s="16">
        <v>1</v>
      </c>
      <c r="F165" s="16">
        <v>10</v>
      </c>
      <c r="G165" s="16">
        <v>43</v>
      </c>
      <c r="H165" s="16">
        <v>42</v>
      </c>
      <c r="I165" s="15">
        <v>28</v>
      </c>
      <c r="J165" s="16">
        <f t="shared" si="616"/>
        <v>1</v>
      </c>
      <c r="L165" s="79" t="s">
        <v>405</v>
      </c>
      <c r="M165" s="33" t="s">
        <v>102</v>
      </c>
      <c r="N165" s="29" t="s">
        <v>64</v>
      </c>
      <c r="O165" s="29" t="s">
        <v>145</v>
      </c>
      <c r="P165" s="29" t="s">
        <v>361</v>
      </c>
      <c r="Q165" s="29" t="s">
        <v>147</v>
      </c>
      <c r="R165" s="28"/>
      <c r="S165" s="29" t="s">
        <v>22</v>
      </c>
      <c r="T165" s="29" t="s">
        <v>198</v>
      </c>
      <c r="U165" s="29" t="s">
        <v>143</v>
      </c>
      <c r="V165" s="29" t="s">
        <v>75</v>
      </c>
      <c r="W165" s="32" t="s">
        <v>98</v>
      </c>
      <c r="X165" s="13"/>
      <c r="Y165" s="13"/>
      <c r="Z165" s="13"/>
      <c r="AA165" s="13"/>
      <c r="AB165" s="79" t="s">
        <v>405</v>
      </c>
      <c r="AC165" s="33" t="s">
        <v>168</v>
      </c>
      <c r="AD165" s="29" t="s">
        <v>239</v>
      </c>
      <c r="AE165" s="29" t="s">
        <v>214</v>
      </c>
      <c r="AF165" s="29" t="s">
        <v>201</v>
      </c>
      <c r="AG165" s="29" t="s">
        <v>349</v>
      </c>
      <c r="AH165" s="28"/>
      <c r="AI165" s="29" t="s">
        <v>234</v>
      </c>
      <c r="AJ165" s="29" t="s">
        <v>301</v>
      </c>
      <c r="AK165" s="29" t="s">
        <v>350</v>
      </c>
      <c r="AL165" s="29" t="s">
        <v>129</v>
      </c>
      <c r="AM165" s="32" t="s">
        <v>144</v>
      </c>
      <c r="AN165" s="13"/>
      <c r="AO165" s="13"/>
      <c r="AP165" s="13"/>
      <c r="AQ165" s="12"/>
      <c r="AR165" s="49">
        <f t="shared" si="641"/>
        <v>2</v>
      </c>
      <c r="AS165" s="48">
        <f t="shared" si="641"/>
        <v>4</v>
      </c>
      <c r="AT165" s="48">
        <f t="shared" si="641"/>
        <v>4</v>
      </c>
      <c r="AU165" s="48">
        <f t="shared" si="641"/>
        <v>11</v>
      </c>
      <c r="AV165" s="48">
        <f t="shared" si="641"/>
        <v>5</v>
      </c>
      <c r="AW165" s="47"/>
      <c r="AX165" s="48">
        <f>(IF(S165="","",(IF(MID(S165,2,1)="-",LEFT(S165,1),LEFT(S165,2)))+0))</f>
        <v>7</v>
      </c>
      <c r="AY165" s="48">
        <f>(IF(T165="","",(IF(MID(T165,2,1)="-",LEFT(T165,1),LEFT(T165,2)))+0))</f>
        <v>5</v>
      </c>
      <c r="AZ165" s="48">
        <f>(IF(U165="","",(IF(MID(U165,2,1)="-",LEFT(U165,1),LEFT(U165,2)))+0))</f>
        <v>3</v>
      </c>
      <c r="BA165" s="48">
        <f>(IF(V165="","",(IF(MID(V165,2,1)="-",LEFT(V165,1),LEFT(V165,2)))+0))</f>
        <v>3</v>
      </c>
      <c r="BB165" s="46">
        <f>(IF(W165="","",(IF(MID(W165,2,1)="-",LEFT(W165,1),LEFT(W165,2)))+0))</f>
        <v>1</v>
      </c>
      <c r="BP165" s="9"/>
      <c r="BQ165" s="49">
        <f t="shared" si="642"/>
        <v>0</v>
      </c>
      <c r="BR165" s="48">
        <f t="shared" si="642"/>
        <v>3</v>
      </c>
      <c r="BS165" s="48">
        <f t="shared" si="642"/>
        <v>2</v>
      </c>
      <c r="BT165" s="48">
        <f t="shared" si="642"/>
        <v>0</v>
      </c>
      <c r="BU165" s="48">
        <f t="shared" si="642"/>
        <v>0</v>
      </c>
      <c r="BV165" s="47"/>
      <c r="BW165" s="48">
        <f>(IF(S165="","",IF(RIGHT(S165,2)="10",RIGHT(S165,2),RIGHT(S165,1))+0))</f>
        <v>1</v>
      </c>
      <c r="BX165" s="48">
        <f>(IF(T165="","",IF(RIGHT(T165,2)="10",RIGHT(T165,2),RIGHT(T165,1))+0))</f>
        <v>4</v>
      </c>
      <c r="BY165" s="48">
        <f>(IF(U165="","",IF(RIGHT(U165,2)="10",RIGHT(U165,2),RIGHT(U165,1))+0))</f>
        <v>1</v>
      </c>
      <c r="BZ165" s="48">
        <f>(IF(V165="","",IF(RIGHT(V165,2)="10",RIGHT(V165,2),RIGHT(V165,1))+0))</f>
        <v>3</v>
      </c>
      <c r="CA165" s="46">
        <f>(IF(W165="","",IF(RIGHT(W165,2)="10",RIGHT(W165,2),RIGHT(W165,1))+0))</f>
        <v>0</v>
      </c>
      <c r="CO165" s="9"/>
      <c r="CP165" s="49" t="str">
        <f t="shared" si="643"/>
        <v>H</v>
      </c>
      <c r="CQ165" s="48" t="str">
        <f t="shared" si="643"/>
        <v>H</v>
      </c>
      <c r="CR165" s="48" t="str">
        <f t="shared" si="643"/>
        <v>H</v>
      </c>
      <c r="CS165" s="48" t="str">
        <f t="shared" si="643"/>
        <v>H</v>
      </c>
      <c r="CT165" s="48" t="str">
        <f t="shared" si="643"/>
        <v>H</v>
      </c>
      <c r="CU165" s="47"/>
      <c r="CV165" s="48" t="str">
        <f>(IF(S165="","",IF(AX165&gt;BW165,"H",IF(AX165&lt;BW165,"A","D"))))</f>
        <v>H</v>
      </c>
      <c r="CW165" s="48" t="str">
        <f>(IF(T165="","",IF(AY165&gt;BX165,"H",IF(AY165&lt;BX165,"A","D"))))</f>
        <v>H</v>
      </c>
      <c r="CX165" s="48" t="str">
        <f>(IF(U165="","",IF(AZ165&gt;BY165,"H",IF(AZ165&lt;BY165,"A","D"))))</f>
        <v>H</v>
      </c>
      <c r="CY165" s="48" t="str">
        <f>(IF(V165="","",IF(BA165&gt;BZ165,"H",IF(BA165&lt;BZ165,"A","D"))))</f>
        <v>D</v>
      </c>
      <c r="CZ165" s="46" t="str">
        <f>(IF(W165="","",IF(BB165&gt;CA165,"H",IF(BB165&lt;CA165,"A","D"))))</f>
        <v>H</v>
      </c>
      <c r="DN165" s="9"/>
      <c r="DO165" s="17" t="str">
        <f t="shared" si="620"/>
        <v>Enfield Town</v>
      </c>
      <c r="DP165" s="21">
        <f t="shared" si="621"/>
        <v>20</v>
      </c>
      <c r="DQ165" s="11">
        <f t="shared" si="622"/>
        <v>9</v>
      </c>
      <c r="DR165" s="11">
        <f t="shared" si="623"/>
        <v>1</v>
      </c>
      <c r="DS165" s="11">
        <f t="shared" si="624"/>
        <v>0</v>
      </c>
      <c r="DT165" s="11">
        <f>COUNTIF(CU$160:CU$170,"A")</f>
        <v>6</v>
      </c>
      <c r="DU165" s="11">
        <f>COUNTIF(CU$160:CU$170,"D")</f>
        <v>1</v>
      </c>
      <c r="DV165" s="11">
        <f>COUNTIF(CU$160:CU$170,"H")</f>
        <v>3</v>
      </c>
      <c r="DW165" s="21">
        <f t="shared" si="625"/>
        <v>15</v>
      </c>
      <c r="DX165" s="21">
        <f t="shared" si="625"/>
        <v>2</v>
      </c>
      <c r="DY165" s="21">
        <f t="shared" si="625"/>
        <v>3</v>
      </c>
      <c r="DZ165" s="20">
        <f>SUM($AR165:$BO165)+SUM(BV$160:BV$170)</f>
        <v>69</v>
      </c>
      <c r="EA165" s="20">
        <f>SUM($BQ165:$CN165)+SUM(AW$160:AW$170)</f>
        <v>34</v>
      </c>
      <c r="EB165" s="21">
        <f t="shared" si="626"/>
        <v>47</v>
      </c>
      <c r="EC165" s="20">
        <f t="shared" si="627"/>
        <v>35</v>
      </c>
      <c r="ED165" s="9"/>
      <c r="EE165" s="11">
        <f t="shared" si="628"/>
        <v>20</v>
      </c>
      <c r="EF165" s="11">
        <f t="shared" si="629"/>
        <v>15</v>
      </c>
      <c r="EG165" s="11">
        <f t="shared" si="630"/>
        <v>2</v>
      </c>
      <c r="EH165" s="11">
        <f t="shared" si="631"/>
        <v>3</v>
      </c>
      <c r="EI165" s="11">
        <f t="shared" si="632"/>
        <v>69</v>
      </c>
      <c r="EJ165" s="11">
        <f t="shared" si="633"/>
        <v>34</v>
      </c>
      <c r="EK165" s="11">
        <f t="shared" si="634"/>
        <v>47</v>
      </c>
      <c r="EL165" s="11">
        <f t="shared" si="635"/>
        <v>35</v>
      </c>
      <c r="EN165" s="8">
        <f t="shared" si="636"/>
        <v>0</v>
      </c>
      <c r="EO165" s="8">
        <f t="shared" si="637"/>
        <v>0</v>
      </c>
      <c r="EP165" s="8">
        <f t="shared" si="637"/>
        <v>0</v>
      </c>
      <c r="EQ165" s="8">
        <f t="shared" si="637"/>
        <v>0</v>
      </c>
      <c r="ER165" s="8">
        <f t="shared" si="637"/>
        <v>0</v>
      </c>
      <c r="ES165" s="8">
        <f t="shared" si="637"/>
        <v>0</v>
      </c>
      <c r="ET165" s="8">
        <f t="shared" si="637"/>
        <v>0</v>
      </c>
      <c r="EU165" s="8">
        <f t="shared" si="637"/>
        <v>0</v>
      </c>
      <c r="EW165" s="8" t="str">
        <f t="shared" si="638"/>
        <v/>
      </c>
      <c r="EX165" s="8" t="str">
        <f t="shared" si="639"/>
        <v/>
      </c>
      <c r="EY165" s="8" t="str">
        <f t="shared" si="640"/>
        <v/>
      </c>
      <c r="EZ165" s="8" t="str">
        <f t="shared" si="640"/>
        <v/>
      </c>
      <c r="FA165" s="8" t="str">
        <f t="shared" si="640"/>
        <v/>
      </c>
      <c r="FB165" s="8" t="str">
        <f t="shared" si="640"/>
        <v/>
      </c>
      <c r="FC165" s="8" t="str">
        <f t="shared" si="640"/>
        <v/>
      </c>
      <c r="FD165" s="8" t="str">
        <f t="shared" si="640"/>
        <v/>
      </c>
      <c r="FF165" s="79" t="s">
        <v>405</v>
      </c>
      <c r="FG165" s="61">
        <v>28</v>
      </c>
      <c r="FH165" s="60">
        <v>27</v>
      </c>
      <c r="FI165" s="60">
        <v>55</v>
      </c>
      <c r="FJ165" s="60">
        <v>52</v>
      </c>
      <c r="FK165" s="60">
        <v>52</v>
      </c>
      <c r="FL165" s="59"/>
      <c r="FM165" s="60">
        <v>38</v>
      </c>
      <c r="FN165" s="60">
        <v>55</v>
      </c>
      <c r="FO165" s="60">
        <v>110</v>
      </c>
      <c r="FP165" s="60">
        <v>54</v>
      </c>
      <c r="FQ165" s="58">
        <v>51</v>
      </c>
      <c r="FR165" s="10"/>
      <c r="FS165" s="10"/>
      <c r="FT165" s="9"/>
    </row>
    <row r="166" spans="1:185" s="17" customFormat="1" x14ac:dyDescent="0.2">
      <c r="A166" s="8">
        <v>7</v>
      </c>
      <c r="B166" s="8" t="s">
        <v>340</v>
      </c>
      <c r="C166" s="16">
        <v>20</v>
      </c>
      <c r="D166" s="16">
        <v>6</v>
      </c>
      <c r="E166" s="16">
        <v>2</v>
      </c>
      <c r="F166" s="16">
        <v>12</v>
      </c>
      <c r="G166" s="16">
        <v>50</v>
      </c>
      <c r="H166" s="16">
        <v>68</v>
      </c>
      <c r="I166" s="15">
        <v>20</v>
      </c>
      <c r="J166" s="16">
        <f t="shared" si="616"/>
        <v>-18</v>
      </c>
      <c r="L166" s="79" t="s">
        <v>340</v>
      </c>
      <c r="M166" s="33" t="s">
        <v>35</v>
      </c>
      <c r="N166" s="29" t="s">
        <v>83</v>
      </c>
      <c r="O166" s="29" t="s">
        <v>83</v>
      </c>
      <c r="P166" s="29" t="s">
        <v>160</v>
      </c>
      <c r="Q166" s="29" t="s">
        <v>309</v>
      </c>
      <c r="R166" s="29" t="s">
        <v>111</v>
      </c>
      <c r="S166" s="28"/>
      <c r="T166" s="29" t="s">
        <v>21</v>
      </c>
      <c r="U166" s="29" t="s">
        <v>13</v>
      </c>
      <c r="V166" s="29" t="s">
        <v>13</v>
      </c>
      <c r="W166" s="32" t="s">
        <v>83</v>
      </c>
      <c r="X166" s="13"/>
      <c r="Y166" s="13"/>
      <c r="Z166" s="13"/>
      <c r="AA166" s="13"/>
      <c r="AB166" s="79" t="s">
        <v>340</v>
      </c>
      <c r="AC166" s="33" t="s">
        <v>137</v>
      </c>
      <c r="AD166" s="29" t="s">
        <v>370</v>
      </c>
      <c r="AE166" s="29" t="s">
        <v>381</v>
      </c>
      <c r="AF166" s="29" t="s">
        <v>304</v>
      </c>
      <c r="AG166" s="29" t="s">
        <v>351</v>
      </c>
      <c r="AH166" s="29" t="s">
        <v>269</v>
      </c>
      <c r="AI166" s="28"/>
      <c r="AJ166" s="29" t="s">
        <v>308</v>
      </c>
      <c r="AK166" s="29" t="s">
        <v>136</v>
      </c>
      <c r="AL166" s="29" t="s">
        <v>110</v>
      </c>
      <c r="AM166" s="32" t="s">
        <v>251</v>
      </c>
      <c r="AN166" s="13"/>
      <c r="AO166" s="13"/>
      <c r="AP166" s="13"/>
      <c r="AQ166" s="12"/>
      <c r="AR166" s="49">
        <f t="shared" si="641"/>
        <v>1</v>
      </c>
      <c r="AS166" s="48">
        <f t="shared" si="641"/>
        <v>2</v>
      </c>
      <c r="AT166" s="48">
        <f t="shared" si="641"/>
        <v>2</v>
      </c>
      <c r="AU166" s="48">
        <f t="shared" si="641"/>
        <v>5</v>
      </c>
      <c r="AV166" s="48">
        <f t="shared" si="641"/>
        <v>2</v>
      </c>
      <c r="AW166" s="48">
        <f>(IF(R166="","",(IF(MID(R166,2,1)="-",LEFT(R166,1),LEFT(R166,2)))+0))</f>
        <v>0</v>
      </c>
      <c r="AX166" s="47"/>
      <c r="AY166" s="48">
        <f>(IF(T166="","",(IF(MID(T166,2,1)="-",LEFT(T166,1),LEFT(T166,2)))+0))</f>
        <v>2</v>
      </c>
      <c r="AZ166" s="48">
        <f>(IF(U166="","",(IF(MID(U166,2,1)="-",LEFT(U166,1),LEFT(U166,2)))+0))</f>
        <v>6</v>
      </c>
      <c r="BA166" s="48">
        <f>(IF(V166="","",(IF(MID(V166,2,1)="-",LEFT(V166,1),LEFT(V166,2)))+0))</f>
        <v>6</v>
      </c>
      <c r="BB166" s="46">
        <f>(IF(W166="","",(IF(MID(W166,2,1)="-",LEFT(W166,1),LEFT(W166,2)))+0))</f>
        <v>2</v>
      </c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9"/>
      <c r="BQ166" s="49">
        <f t="shared" si="642"/>
        <v>2</v>
      </c>
      <c r="BR166" s="48">
        <f t="shared" si="642"/>
        <v>3</v>
      </c>
      <c r="BS166" s="48">
        <f t="shared" si="642"/>
        <v>3</v>
      </c>
      <c r="BT166" s="48">
        <f t="shared" si="642"/>
        <v>1</v>
      </c>
      <c r="BU166" s="48">
        <f t="shared" si="642"/>
        <v>6</v>
      </c>
      <c r="BV166" s="48">
        <f>(IF(R166="","",IF(RIGHT(R166,2)="10",RIGHT(R166,2),RIGHT(R166,1))+0))</f>
        <v>4</v>
      </c>
      <c r="BW166" s="47"/>
      <c r="BX166" s="48">
        <f>(IF(T166="","",IF(RIGHT(T166,2)="10",RIGHT(T166,2),RIGHT(T166,1))+0))</f>
        <v>2</v>
      </c>
      <c r="BY166" s="48">
        <f>(IF(U166="","",IF(RIGHT(U166,2)="10",RIGHT(U166,2),RIGHT(U166,1))+0))</f>
        <v>1</v>
      </c>
      <c r="BZ166" s="48">
        <f>(IF(V166="","",IF(RIGHT(V166,2)="10",RIGHT(V166,2),RIGHT(V166,1))+0))</f>
        <v>1</v>
      </c>
      <c r="CA166" s="46">
        <f>(IF(W166="","",IF(RIGHT(W166,2)="10",RIGHT(W166,2),RIGHT(W166,1))+0))</f>
        <v>3</v>
      </c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9"/>
      <c r="CP166" s="49" t="str">
        <f t="shared" si="643"/>
        <v>A</v>
      </c>
      <c r="CQ166" s="48" t="str">
        <f t="shared" si="643"/>
        <v>A</v>
      </c>
      <c r="CR166" s="48" t="str">
        <f t="shared" si="643"/>
        <v>A</v>
      </c>
      <c r="CS166" s="48" t="str">
        <f t="shared" si="643"/>
        <v>H</v>
      </c>
      <c r="CT166" s="48" t="str">
        <f t="shared" si="643"/>
        <v>A</v>
      </c>
      <c r="CU166" s="48" t="str">
        <f>(IF(R166="","",IF(AW166&gt;BV166,"H",IF(AW166&lt;BV166,"A","D"))))</f>
        <v>A</v>
      </c>
      <c r="CV166" s="47"/>
      <c r="CW166" s="48" t="str">
        <f>(IF(T166="","",IF(AY166&gt;BX166,"H",IF(AY166&lt;BX166,"A","D"))))</f>
        <v>D</v>
      </c>
      <c r="CX166" s="48" t="str">
        <f>(IF(U166="","",IF(AZ166&gt;BY166,"H",IF(AZ166&lt;BY166,"A","D"))))</f>
        <v>H</v>
      </c>
      <c r="CY166" s="48" t="str">
        <f>(IF(V166="","",IF(BA166&gt;BZ166,"H",IF(BA166&lt;BZ166,"A","D"))))</f>
        <v>H</v>
      </c>
      <c r="CZ166" s="46" t="str">
        <f>(IF(W166="","",IF(BB166&gt;CA166,"H",IF(BB166&lt;CA166,"A","D"))))</f>
        <v>A</v>
      </c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9"/>
      <c r="DO166" s="17" t="str">
        <f t="shared" si="620"/>
        <v>Greenwich Borough</v>
      </c>
      <c r="DP166" s="21">
        <f t="shared" si="621"/>
        <v>20</v>
      </c>
      <c r="DQ166" s="11">
        <f t="shared" si="622"/>
        <v>3</v>
      </c>
      <c r="DR166" s="11">
        <f t="shared" si="623"/>
        <v>1</v>
      </c>
      <c r="DS166" s="11">
        <f t="shared" si="624"/>
        <v>6</v>
      </c>
      <c r="DT166" s="11">
        <f>COUNTIF(CV$160:CV$170,"A")</f>
        <v>3</v>
      </c>
      <c r="DU166" s="11">
        <f>COUNTIF(CV$160:CV$170,"D")</f>
        <v>1</v>
      </c>
      <c r="DV166" s="11">
        <f>COUNTIF(CV$160:CV$170,"H")</f>
        <v>6</v>
      </c>
      <c r="DW166" s="21">
        <f t="shared" si="625"/>
        <v>6</v>
      </c>
      <c r="DX166" s="21">
        <f t="shared" si="625"/>
        <v>2</v>
      </c>
      <c r="DY166" s="21">
        <f t="shared" si="625"/>
        <v>12</v>
      </c>
      <c r="DZ166" s="20">
        <f>SUM($AR166:$BO166)+SUM(BW$160:BW$170)</f>
        <v>50</v>
      </c>
      <c r="EA166" s="20">
        <f>SUM($BQ166:$CN166)+SUM(AX$160:AX$170)</f>
        <v>68</v>
      </c>
      <c r="EB166" s="21">
        <f t="shared" si="626"/>
        <v>20</v>
      </c>
      <c r="EC166" s="20">
        <f t="shared" si="627"/>
        <v>-18</v>
      </c>
      <c r="ED166" s="9"/>
      <c r="EE166" s="11">
        <f t="shared" si="628"/>
        <v>20</v>
      </c>
      <c r="EF166" s="11">
        <f t="shared" si="629"/>
        <v>6</v>
      </c>
      <c r="EG166" s="11">
        <f t="shared" si="630"/>
        <v>2</v>
      </c>
      <c r="EH166" s="11">
        <f t="shared" si="631"/>
        <v>12</v>
      </c>
      <c r="EI166" s="11">
        <f t="shared" si="632"/>
        <v>50</v>
      </c>
      <c r="EJ166" s="11">
        <f t="shared" si="633"/>
        <v>68</v>
      </c>
      <c r="EK166" s="11">
        <f t="shared" si="634"/>
        <v>20</v>
      </c>
      <c r="EL166" s="11">
        <f t="shared" si="635"/>
        <v>-18</v>
      </c>
      <c r="EM166" s="8"/>
      <c r="EN166" s="8">
        <f t="shared" si="636"/>
        <v>0</v>
      </c>
      <c r="EO166" s="8">
        <f t="shared" si="637"/>
        <v>0</v>
      </c>
      <c r="EP166" s="8">
        <f t="shared" si="637"/>
        <v>0</v>
      </c>
      <c r="EQ166" s="8">
        <f t="shared" si="637"/>
        <v>0</v>
      </c>
      <c r="ER166" s="8">
        <f t="shared" si="637"/>
        <v>0</v>
      </c>
      <c r="ES166" s="8">
        <f t="shared" si="637"/>
        <v>0</v>
      </c>
      <c r="ET166" s="8">
        <f t="shared" si="637"/>
        <v>0</v>
      </c>
      <c r="EU166" s="8">
        <f t="shared" si="637"/>
        <v>0</v>
      </c>
      <c r="EW166" s="8" t="str">
        <f t="shared" si="638"/>
        <v/>
      </c>
      <c r="EX166" s="8" t="str">
        <f t="shared" si="639"/>
        <v/>
      </c>
      <c r="EY166" s="8" t="str">
        <f t="shared" si="640"/>
        <v/>
      </c>
      <c r="EZ166" s="8" t="str">
        <f t="shared" si="640"/>
        <v/>
      </c>
      <c r="FA166" s="8" t="str">
        <f t="shared" si="640"/>
        <v/>
      </c>
      <c r="FB166" s="8" t="str">
        <f t="shared" si="640"/>
        <v/>
      </c>
      <c r="FC166" s="8" t="str">
        <f t="shared" si="640"/>
        <v/>
      </c>
      <c r="FD166" s="8" t="str">
        <f t="shared" si="640"/>
        <v/>
      </c>
      <c r="FF166" s="79" t="s">
        <v>340</v>
      </c>
      <c r="FG166" s="61">
        <v>28</v>
      </c>
      <c r="FH166" s="60">
        <v>32</v>
      </c>
      <c r="FI166" s="60">
        <v>28</v>
      </c>
      <c r="FJ166" s="60">
        <v>51</v>
      </c>
      <c r="FK166" s="60">
        <v>42</v>
      </c>
      <c r="FL166" s="60">
        <v>23</v>
      </c>
      <c r="FM166" s="59"/>
      <c r="FN166" s="60">
        <v>22</v>
      </c>
      <c r="FO166" s="60">
        <v>21</v>
      </c>
      <c r="FP166" s="60">
        <v>24</v>
      </c>
      <c r="FQ166" s="58">
        <v>48</v>
      </c>
      <c r="FR166" s="10"/>
      <c r="FS166" s="10"/>
      <c r="FT166" s="9"/>
      <c r="FU166" s="8"/>
      <c r="FV166" s="8"/>
      <c r="FW166" s="8"/>
      <c r="FX166" s="8"/>
      <c r="FY166" s="8"/>
      <c r="FZ166" s="8"/>
      <c r="GA166" s="8"/>
      <c r="GB166" s="8"/>
      <c r="GC166" s="8"/>
    </row>
    <row r="167" spans="1:185" s="17" customFormat="1" x14ac:dyDescent="0.2">
      <c r="A167" s="8">
        <v>8</v>
      </c>
      <c r="B167" s="8" t="s">
        <v>421</v>
      </c>
      <c r="C167" s="16">
        <v>20</v>
      </c>
      <c r="D167" s="16">
        <v>4</v>
      </c>
      <c r="E167" s="16">
        <v>4</v>
      </c>
      <c r="F167" s="16">
        <v>12</v>
      </c>
      <c r="G167" s="16">
        <v>43</v>
      </c>
      <c r="H167" s="16">
        <v>73</v>
      </c>
      <c r="I167" s="15">
        <v>16</v>
      </c>
      <c r="J167" s="16">
        <f t="shared" si="616"/>
        <v>-30</v>
      </c>
      <c r="L167" s="79" t="s">
        <v>464</v>
      </c>
      <c r="M167" s="33" t="s">
        <v>52</v>
      </c>
      <c r="N167" s="29" t="s">
        <v>339</v>
      </c>
      <c r="O167" s="29" t="s">
        <v>253</v>
      </c>
      <c r="P167" s="29" t="s">
        <v>135</v>
      </c>
      <c r="Q167" s="29" t="s">
        <v>102</v>
      </c>
      <c r="R167" s="29" t="s">
        <v>192</v>
      </c>
      <c r="S167" s="29" t="s">
        <v>21</v>
      </c>
      <c r="T167" s="28"/>
      <c r="U167" s="29" t="s">
        <v>160</v>
      </c>
      <c r="V167" s="29" t="s">
        <v>143</v>
      </c>
      <c r="W167" s="32" t="s">
        <v>16</v>
      </c>
      <c r="X167" s="13"/>
      <c r="Y167" s="13"/>
      <c r="Z167" s="13"/>
      <c r="AA167" s="13"/>
      <c r="AB167" s="79" t="s">
        <v>464</v>
      </c>
      <c r="AC167" s="33" t="s">
        <v>208</v>
      </c>
      <c r="AD167" s="29" t="s">
        <v>169</v>
      </c>
      <c r="AE167" s="29" t="s">
        <v>207</v>
      </c>
      <c r="AF167" s="29" t="s">
        <v>181</v>
      </c>
      <c r="AG167" s="29" t="s">
        <v>139</v>
      </c>
      <c r="AH167" s="29" t="s">
        <v>209</v>
      </c>
      <c r="AI167" s="29" t="s">
        <v>217</v>
      </c>
      <c r="AJ167" s="28"/>
      <c r="AK167" s="29" t="s">
        <v>63</v>
      </c>
      <c r="AL167" s="29" t="s">
        <v>25</v>
      </c>
      <c r="AM167" s="32" t="s">
        <v>270</v>
      </c>
      <c r="AN167" s="13"/>
      <c r="AO167" s="13"/>
      <c r="AP167" s="13"/>
      <c r="AQ167" s="12"/>
      <c r="AR167" s="49">
        <f t="shared" si="641"/>
        <v>3</v>
      </c>
      <c r="AS167" s="48">
        <f t="shared" si="641"/>
        <v>9</v>
      </c>
      <c r="AT167" s="48">
        <f t="shared" si="641"/>
        <v>4</v>
      </c>
      <c r="AU167" s="48">
        <f t="shared" si="641"/>
        <v>1</v>
      </c>
      <c r="AV167" s="48">
        <f t="shared" si="641"/>
        <v>2</v>
      </c>
      <c r="AW167" s="48">
        <f>(IF(R167="","",(IF(MID(R167,2,1)="-",LEFT(R167,1),LEFT(R167,2)))+0))</f>
        <v>9</v>
      </c>
      <c r="AX167" s="48">
        <f>(IF(S167="","",(IF(MID(S167,2,1)="-",LEFT(S167,1),LEFT(S167,2)))+0))</f>
        <v>2</v>
      </c>
      <c r="AY167" s="47"/>
      <c r="AZ167" s="48">
        <f>(IF(U167="","",(IF(MID(U167,2,1)="-",LEFT(U167,1),LEFT(U167,2)))+0))</f>
        <v>5</v>
      </c>
      <c r="BA167" s="48">
        <f>(IF(V167="","",(IF(MID(V167,2,1)="-",LEFT(V167,1),LEFT(V167,2)))+0))</f>
        <v>3</v>
      </c>
      <c r="BB167" s="46">
        <f>(IF(W167="","",(IF(MID(W167,2,1)="-",LEFT(W167,1),LEFT(W167,2)))+0))</f>
        <v>2</v>
      </c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9"/>
      <c r="BQ167" s="49">
        <f t="shared" si="642"/>
        <v>2</v>
      </c>
      <c r="BR167" s="48">
        <f t="shared" si="642"/>
        <v>1</v>
      </c>
      <c r="BS167" s="48">
        <f t="shared" si="642"/>
        <v>4</v>
      </c>
      <c r="BT167" s="48">
        <f t="shared" si="642"/>
        <v>3</v>
      </c>
      <c r="BU167" s="48">
        <f t="shared" si="642"/>
        <v>0</v>
      </c>
      <c r="BV167" s="48">
        <f>(IF(R167="","",IF(RIGHT(R167,2)="10",RIGHT(R167,2),RIGHT(R167,1))+0))</f>
        <v>0</v>
      </c>
      <c r="BW167" s="48">
        <f>(IF(S167="","",IF(RIGHT(S167,2)="10",RIGHT(S167,2),RIGHT(S167,1))+0))</f>
        <v>2</v>
      </c>
      <c r="BX167" s="47"/>
      <c r="BY167" s="48">
        <f>(IF(U167="","",IF(RIGHT(U167,2)="10",RIGHT(U167,2),RIGHT(U167,1))+0))</f>
        <v>1</v>
      </c>
      <c r="BZ167" s="48">
        <f>(IF(V167="","",IF(RIGHT(V167,2)="10",RIGHT(V167,2),RIGHT(V167,1))+0))</f>
        <v>1</v>
      </c>
      <c r="CA167" s="46">
        <f>(IF(W167="","",IF(RIGHT(W167,2)="10",RIGHT(W167,2),RIGHT(W167,1))+0))</f>
        <v>1</v>
      </c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9"/>
      <c r="CP167" s="49" t="str">
        <f t="shared" si="643"/>
        <v>H</v>
      </c>
      <c r="CQ167" s="48" t="str">
        <f t="shared" si="643"/>
        <v>H</v>
      </c>
      <c r="CR167" s="48" t="str">
        <f t="shared" si="643"/>
        <v>D</v>
      </c>
      <c r="CS167" s="48" t="str">
        <f t="shared" si="643"/>
        <v>A</v>
      </c>
      <c r="CT167" s="48" t="str">
        <f t="shared" si="643"/>
        <v>H</v>
      </c>
      <c r="CU167" s="48" t="str">
        <f>(IF(R167="","",IF(AW167&gt;BV167,"H",IF(AW167&lt;BV167,"A","D"))))</f>
        <v>H</v>
      </c>
      <c r="CV167" s="48" t="str">
        <f>(IF(S167="","",IF(AX167&gt;BW167,"H",IF(AX167&lt;BW167,"A","D"))))</f>
        <v>D</v>
      </c>
      <c r="CW167" s="47"/>
      <c r="CX167" s="48" t="str">
        <f>(IF(U167="","",IF(AZ167&gt;BY167,"H",IF(AZ167&lt;BY167,"A","D"))))</f>
        <v>H</v>
      </c>
      <c r="CY167" s="48" t="str">
        <f>(IF(V167="","",IF(BA167&gt;BZ167,"H",IF(BA167&lt;BZ167,"A","D"))))</f>
        <v>H</v>
      </c>
      <c r="CZ167" s="46" t="str">
        <f>(IF(W167="","",IF(BB167&gt;CA167,"H",IF(BB167&lt;CA167,"A","D"))))</f>
        <v>H</v>
      </c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9"/>
      <c r="DO167" s="17" t="str">
        <f t="shared" si="620"/>
        <v>Haringey Borough</v>
      </c>
      <c r="DP167" s="21">
        <f t="shared" si="621"/>
        <v>20</v>
      </c>
      <c r="DQ167" s="11">
        <f t="shared" si="622"/>
        <v>7</v>
      </c>
      <c r="DR167" s="11">
        <f t="shared" si="623"/>
        <v>2</v>
      </c>
      <c r="DS167" s="11">
        <f t="shared" si="624"/>
        <v>1</v>
      </c>
      <c r="DT167" s="11">
        <f>COUNTIF(CW$160:CW$170,"A")</f>
        <v>6</v>
      </c>
      <c r="DU167" s="11">
        <f>COUNTIF(CW$160:CW$170,"D")</f>
        <v>2</v>
      </c>
      <c r="DV167" s="11">
        <f>COUNTIF(CW$160:CW$170,"H")</f>
        <v>2</v>
      </c>
      <c r="DW167" s="21">
        <f t="shared" si="625"/>
        <v>13</v>
      </c>
      <c r="DX167" s="21">
        <f t="shared" si="625"/>
        <v>4</v>
      </c>
      <c r="DY167" s="21">
        <f t="shared" si="625"/>
        <v>3</v>
      </c>
      <c r="DZ167" s="20">
        <f>SUM($AR167:$BO167)+SUM(BX$160:BX$170)</f>
        <v>68</v>
      </c>
      <c r="EA167" s="20">
        <f>SUM($BQ167:$CN167)+SUM(AY$160:AY$170)</f>
        <v>30</v>
      </c>
      <c r="EB167" s="21">
        <f t="shared" si="626"/>
        <v>43</v>
      </c>
      <c r="EC167" s="20">
        <f t="shared" si="627"/>
        <v>38</v>
      </c>
      <c r="ED167" s="9"/>
      <c r="EE167" s="11">
        <f t="shared" si="628"/>
        <v>20</v>
      </c>
      <c r="EF167" s="11">
        <f t="shared" si="629"/>
        <v>13</v>
      </c>
      <c r="EG167" s="11">
        <f t="shared" si="630"/>
        <v>4</v>
      </c>
      <c r="EH167" s="11">
        <f t="shared" si="631"/>
        <v>3</v>
      </c>
      <c r="EI167" s="11">
        <f t="shared" si="632"/>
        <v>68</v>
      </c>
      <c r="EJ167" s="11">
        <f t="shared" si="633"/>
        <v>30</v>
      </c>
      <c r="EK167" s="11">
        <f t="shared" si="634"/>
        <v>43</v>
      </c>
      <c r="EL167" s="11">
        <f t="shared" si="635"/>
        <v>38</v>
      </c>
      <c r="EM167" s="8"/>
      <c r="EN167" s="8">
        <f t="shared" si="636"/>
        <v>0</v>
      </c>
      <c r="EO167" s="8">
        <f t="shared" si="637"/>
        <v>0</v>
      </c>
      <c r="EP167" s="8">
        <f t="shared" si="637"/>
        <v>0</v>
      </c>
      <c r="EQ167" s="8">
        <f t="shared" si="637"/>
        <v>0</v>
      </c>
      <c r="ER167" s="8">
        <f t="shared" si="637"/>
        <v>0</v>
      </c>
      <c r="ES167" s="8">
        <f t="shared" si="637"/>
        <v>0</v>
      </c>
      <c r="ET167" s="8">
        <f t="shared" si="637"/>
        <v>0</v>
      </c>
      <c r="EU167" s="8">
        <f t="shared" si="637"/>
        <v>0</v>
      </c>
      <c r="EW167" s="8" t="str">
        <f t="shared" si="638"/>
        <v/>
      </c>
      <c r="EX167" s="8" t="str">
        <f t="shared" si="639"/>
        <v/>
      </c>
      <c r="EY167" s="8" t="str">
        <f t="shared" si="640"/>
        <v/>
      </c>
      <c r="EZ167" s="8" t="str">
        <f t="shared" si="640"/>
        <v/>
      </c>
      <c r="FA167" s="8" t="str">
        <f t="shared" si="640"/>
        <v/>
      </c>
      <c r="FB167" s="8" t="str">
        <f t="shared" si="640"/>
        <v/>
      </c>
      <c r="FC167" s="8" t="str">
        <f t="shared" si="640"/>
        <v/>
      </c>
      <c r="FD167" s="8" t="str">
        <f t="shared" si="640"/>
        <v/>
      </c>
      <c r="FF167" s="79" t="s">
        <v>464</v>
      </c>
      <c r="FG167" s="61">
        <v>45</v>
      </c>
      <c r="FH167" s="60">
        <v>32</v>
      </c>
      <c r="FI167" s="60">
        <v>42</v>
      </c>
      <c r="FJ167" s="60">
        <v>34</v>
      </c>
      <c r="FK167" s="60">
        <v>27</v>
      </c>
      <c r="FL167" s="60">
        <v>112</v>
      </c>
      <c r="FM167" s="60">
        <v>31</v>
      </c>
      <c r="FN167" s="59"/>
      <c r="FO167" s="60">
        <v>32</v>
      </c>
      <c r="FP167" s="60">
        <v>40</v>
      </c>
      <c r="FQ167" s="58">
        <v>54</v>
      </c>
      <c r="FR167" s="10"/>
      <c r="FS167" s="10"/>
      <c r="FT167" s="9"/>
      <c r="FU167" s="8"/>
      <c r="FV167" s="8"/>
      <c r="FW167" s="8"/>
      <c r="FX167" s="8"/>
      <c r="FY167" s="8"/>
      <c r="FZ167" s="8"/>
      <c r="GA167" s="8"/>
      <c r="GB167" s="8"/>
      <c r="GC167" s="8"/>
    </row>
    <row r="168" spans="1:185" s="8" customFormat="1" x14ac:dyDescent="0.2">
      <c r="A168" s="8">
        <v>9</v>
      </c>
      <c r="B168" s="8" t="s">
        <v>500</v>
      </c>
      <c r="C168" s="16">
        <v>20</v>
      </c>
      <c r="D168" s="16">
        <v>5</v>
      </c>
      <c r="E168" s="16">
        <v>1</v>
      </c>
      <c r="F168" s="16">
        <v>14</v>
      </c>
      <c r="G168" s="16">
        <v>37</v>
      </c>
      <c r="H168" s="16">
        <v>70</v>
      </c>
      <c r="I168" s="15">
        <v>16</v>
      </c>
      <c r="J168" s="16">
        <f t="shared" si="616"/>
        <v>-33</v>
      </c>
      <c r="L168" s="79" t="s">
        <v>501</v>
      </c>
      <c r="M168" s="33" t="s">
        <v>28</v>
      </c>
      <c r="N168" s="29" t="s">
        <v>103</v>
      </c>
      <c r="O168" s="29" t="s">
        <v>109</v>
      </c>
      <c r="P168" s="29" t="s">
        <v>16</v>
      </c>
      <c r="Q168" s="29" t="s">
        <v>135</v>
      </c>
      <c r="R168" s="29" t="s">
        <v>87</v>
      </c>
      <c r="S168" s="29" t="s">
        <v>87</v>
      </c>
      <c r="T168" s="29" t="s">
        <v>99</v>
      </c>
      <c r="U168" s="28"/>
      <c r="V168" s="29" t="s">
        <v>326</v>
      </c>
      <c r="W168" s="32" t="s">
        <v>165</v>
      </c>
      <c r="X168" s="13"/>
      <c r="Y168" s="13"/>
      <c r="Z168" s="13"/>
      <c r="AA168" s="13"/>
      <c r="AB168" s="79" t="s">
        <v>501</v>
      </c>
      <c r="AC168" s="33" t="s">
        <v>202</v>
      </c>
      <c r="AD168" s="29" t="s">
        <v>378</v>
      </c>
      <c r="AE168" s="29" t="s">
        <v>249</v>
      </c>
      <c r="AF168" s="29" t="s">
        <v>236</v>
      </c>
      <c r="AG168" s="29" t="s">
        <v>200</v>
      </c>
      <c r="AH168" s="29" t="s">
        <v>211</v>
      </c>
      <c r="AI168" s="29" t="s">
        <v>167</v>
      </c>
      <c r="AJ168" s="29" t="s">
        <v>220</v>
      </c>
      <c r="AK168" s="28"/>
      <c r="AL168" s="29" t="s">
        <v>214</v>
      </c>
      <c r="AM168" s="32" t="s">
        <v>235</v>
      </c>
      <c r="AN168" s="13"/>
      <c r="AO168" s="13"/>
      <c r="AP168" s="13"/>
      <c r="AQ168" s="12"/>
      <c r="AR168" s="49">
        <f t="shared" si="641"/>
        <v>3</v>
      </c>
      <c r="AS168" s="48">
        <f t="shared" si="641"/>
        <v>8</v>
      </c>
      <c r="AT168" s="48">
        <f t="shared" si="641"/>
        <v>2</v>
      </c>
      <c r="AU168" s="48">
        <f t="shared" si="641"/>
        <v>2</v>
      </c>
      <c r="AV168" s="48">
        <f t="shared" si="641"/>
        <v>1</v>
      </c>
      <c r="AW168" s="48">
        <f>(IF(R168="","",(IF(MID(R168,2,1)="-",LEFT(R168,1),LEFT(R168,2)))+0))</f>
        <v>1</v>
      </c>
      <c r="AX168" s="48">
        <f>(IF(S168="","",(IF(MID(S168,2,1)="-",LEFT(S168,1),LEFT(S168,2)))+0))</f>
        <v>1</v>
      </c>
      <c r="AY168" s="48">
        <f>(IF(T168="","",(IF(MID(T168,2,1)="-",LEFT(T168,1),LEFT(T168,2)))+0))</f>
        <v>1</v>
      </c>
      <c r="AZ168" s="47"/>
      <c r="BA168" s="48">
        <f>(IF(V168="","",(IF(MID(V168,2,1)="-",LEFT(V168,1),LEFT(V168,2)))+0))</f>
        <v>3</v>
      </c>
      <c r="BB168" s="46">
        <f>(IF(W168="","",(IF(MID(W168,2,1)="-",LEFT(W168,1),LEFT(W168,2)))+0))</f>
        <v>3</v>
      </c>
      <c r="BP168" s="34"/>
      <c r="BQ168" s="49">
        <f t="shared" si="642"/>
        <v>0</v>
      </c>
      <c r="BR168" s="48">
        <f t="shared" si="642"/>
        <v>0</v>
      </c>
      <c r="BS168" s="48">
        <f t="shared" si="642"/>
        <v>4</v>
      </c>
      <c r="BT168" s="48">
        <f t="shared" si="642"/>
        <v>1</v>
      </c>
      <c r="BU168" s="48">
        <f t="shared" si="642"/>
        <v>3</v>
      </c>
      <c r="BV168" s="48">
        <f>(IF(R168="","",IF(RIGHT(R168,2)="10",RIGHT(R168,2),RIGHT(R168,1))+0))</f>
        <v>4</v>
      </c>
      <c r="BW168" s="48">
        <f>(IF(S168="","",IF(RIGHT(S168,2)="10",RIGHT(S168,2),RIGHT(S168,1))+0))</f>
        <v>4</v>
      </c>
      <c r="BX168" s="48">
        <f>(IF(T168="","",IF(RIGHT(T168,2)="10",RIGHT(T168,2),RIGHT(T168,1))+0))</f>
        <v>5</v>
      </c>
      <c r="BY168" s="47"/>
      <c r="BZ168" s="48">
        <f>(IF(V168="","",IF(RIGHT(V168,2)="10",RIGHT(V168,2),RIGHT(V168,1))+0))</f>
        <v>6</v>
      </c>
      <c r="CA168" s="46">
        <f>(IF(W168="","",IF(RIGHT(W168,2)="10",RIGHT(W168,2),RIGHT(W168,1))+0))</f>
        <v>4</v>
      </c>
      <c r="CO168" s="34"/>
      <c r="CP168" s="49" t="str">
        <f t="shared" si="643"/>
        <v>H</v>
      </c>
      <c r="CQ168" s="48" t="str">
        <f t="shared" si="643"/>
        <v>H</v>
      </c>
      <c r="CR168" s="48" t="str">
        <f t="shared" si="643"/>
        <v>A</v>
      </c>
      <c r="CS168" s="48" t="str">
        <f t="shared" si="643"/>
        <v>H</v>
      </c>
      <c r="CT168" s="48" t="str">
        <f t="shared" si="643"/>
        <v>A</v>
      </c>
      <c r="CU168" s="48" t="str">
        <f>(IF(R168="","",IF(AW168&gt;BV168,"H",IF(AW168&lt;BV168,"A","D"))))</f>
        <v>A</v>
      </c>
      <c r="CV168" s="48" t="str">
        <f>(IF(S168="","",IF(AX168&gt;BW168,"H",IF(AX168&lt;BW168,"A","D"))))</f>
        <v>A</v>
      </c>
      <c r="CW168" s="48" t="str">
        <f>(IF(T168="","",IF(AY168&gt;BX168,"H",IF(AY168&lt;BX168,"A","D"))))</f>
        <v>A</v>
      </c>
      <c r="CX168" s="47"/>
      <c r="CY168" s="48" t="str">
        <f>(IF(V168="","",IF(BA168&gt;BZ168,"H",IF(BA168&lt;BZ168,"A","D"))))</f>
        <v>A</v>
      </c>
      <c r="CZ168" s="46" t="str">
        <f>(IF(W168="","",IF(BB168&gt;CA168,"H",IF(BB168&lt;CA168,"A","D"))))</f>
        <v>A</v>
      </c>
      <c r="DN168" s="34"/>
      <c r="DO168" s="17" t="str">
        <f t="shared" si="620"/>
        <v>Hertford Town</v>
      </c>
      <c r="DP168" s="21">
        <f t="shared" si="621"/>
        <v>20</v>
      </c>
      <c r="DQ168" s="11">
        <f t="shared" si="622"/>
        <v>3</v>
      </c>
      <c r="DR168" s="11">
        <f t="shared" si="623"/>
        <v>0</v>
      </c>
      <c r="DS168" s="11">
        <f t="shared" si="624"/>
        <v>7</v>
      </c>
      <c r="DT168" s="11">
        <f>COUNTIF(CX$160:CX$170,"A")</f>
        <v>2</v>
      </c>
      <c r="DU168" s="11">
        <f>COUNTIF(CX$160:CX$170,"D")</f>
        <v>2</v>
      </c>
      <c r="DV168" s="11">
        <f>COUNTIF(CX$160:CX$170,"H")</f>
        <v>6</v>
      </c>
      <c r="DW168" s="21">
        <f t="shared" si="625"/>
        <v>5</v>
      </c>
      <c r="DX168" s="21">
        <f t="shared" si="625"/>
        <v>2</v>
      </c>
      <c r="DY168" s="21">
        <f t="shared" si="625"/>
        <v>13</v>
      </c>
      <c r="DZ168" s="20">
        <f>SUM($AR168:$BO168)+SUM(BY$160:BY$170)</f>
        <v>37</v>
      </c>
      <c r="EA168" s="20">
        <f>SUM($BQ168:$CN168)+SUM(AZ$160:AZ$170)</f>
        <v>59</v>
      </c>
      <c r="EB168" s="62" t="str">
        <f>(DW168*3)+DX168-3&amp;"+"</f>
        <v>14+</v>
      </c>
      <c r="EC168" s="20">
        <f t="shared" si="627"/>
        <v>-22</v>
      </c>
      <c r="ED168" s="9"/>
      <c r="EE168" s="11">
        <f t="shared" si="628"/>
        <v>20</v>
      </c>
      <c r="EF168" s="11">
        <f t="shared" si="629"/>
        <v>5</v>
      </c>
      <c r="EG168" s="11">
        <f t="shared" si="630"/>
        <v>2</v>
      </c>
      <c r="EH168" s="11">
        <f t="shared" si="631"/>
        <v>13</v>
      </c>
      <c r="EI168" s="11">
        <f t="shared" si="632"/>
        <v>37</v>
      </c>
      <c r="EJ168" s="11">
        <f t="shared" si="633"/>
        <v>59</v>
      </c>
      <c r="EK168" s="11" t="str">
        <f t="shared" si="634"/>
        <v>14+</v>
      </c>
      <c r="EL168" s="11">
        <f t="shared" si="635"/>
        <v>-22</v>
      </c>
      <c r="EM168" s="17"/>
      <c r="EN168" s="8">
        <f t="shared" si="636"/>
        <v>0</v>
      </c>
      <c r="EO168" s="8">
        <f t="shared" si="637"/>
        <v>0</v>
      </c>
      <c r="EP168" s="8">
        <f t="shared" si="637"/>
        <v>0</v>
      </c>
      <c r="EQ168" s="8">
        <f t="shared" si="637"/>
        <v>0</v>
      </c>
      <c r="ER168" s="8">
        <f t="shared" si="637"/>
        <v>0</v>
      </c>
      <c r="ES168" s="8">
        <f t="shared" si="637"/>
        <v>0</v>
      </c>
      <c r="ET168" s="8">
        <f t="shared" si="637"/>
        <v>0</v>
      </c>
      <c r="EU168" s="8">
        <f t="shared" si="637"/>
        <v>0</v>
      </c>
      <c r="EW168" s="8" t="str">
        <f t="shared" si="638"/>
        <v/>
      </c>
      <c r="EX168" s="8" t="str">
        <f t="shared" si="639"/>
        <v/>
      </c>
      <c r="EY168" s="8" t="str">
        <f t="shared" si="640"/>
        <v/>
      </c>
      <c r="EZ168" s="8" t="str">
        <f t="shared" si="640"/>
        <v/>
      </c>
      <c r="FA168" s="8" t="str">
        <f t="shared" si="640"/>
        <v/>
      </c>
      <c r="FB168" s="8" t="str">
        <f t="shared" si="640"/>
        <v/>
      </c>
      <c r="FC168" s="8" t="str">
        <f t="shared" si="640"/>
        <v/>
      </c>
      <c r="FD168" s="8" t="str">
        <f t="shared" si="640"/>
        <v/>
      </c>
      <c r="FF168" s="79" t="s">
        <v>501</v>
      </c>
      <c r="FG168" s="61">
        <v>8</v>
      </c>
      <c r="FH168" s="60">
        <v>20</v>
      </c>
      <c r="FI168" s="60">
        <v>30</v>
      </c>
      <c r="FJ168" s="60">
        <v>40</v>
      </c>
      <c r="FK168" s="60">
        <v>12</v>
      </c>
      <c r="FL168" s="60">
        <v>24</v>
      </c>
      <c r="FM168" s="60">
        <v>25</v>
      </c>
      <c r="FN168" s="60">
        <v>14</v>
      </c>
      <c r="FO168" s="59"/>
      <c r="FP168" s="60">
        <v>39</v>
      </c>
      <c r="FQ168" s="58">
        <v>31</v>
      </c>
      <c r="FR168" s="10"/>
      <c r="FS168" s="10"/>
      <c r="FT168" s="9"/>
    </row>
    <row r="169" spans="1:185" s="17" customFormat="1" x14ac:dyDescent="0.2">
      <c r="A169" s="8">
        <v>10</v>
      </c>
      <c r="B169" s="8" t="s">
        <v>501</v>
      </c>
      <c r="C169" s="16">
        <v>20</v>
      </c>
      <c r="D169" s="16">
        <v>5</v>
      </c>
      <c r="E169" s="16">
        <v>2</v>
      </c>
      <c r="F169" s="16">
        <v>13</v>
      </c>
      <c r="G169" s="16">
        <v>37</v>
      </c>
      <c r="H169" s="16">
        <v>59</v>
      </c>
      <c r="I169" s="15" t="s">
        <v>502</v>
      </c>
      <c r="J169" s="16">
        <f t="shared" si="616"/>
        <v>-22</v>
      </c>
      <c r="L169" s="79" t="s">
        <v>421</v>
      </c>
      <c r="M169" s="33" t="s">
        <v>151</v>
      </c>
      <c r="N169" s="29" t="s">
        <v>135</v>
      </c>
      <c r="O169" s="29" t="s">
        <v>109</v>
      </c>
      <c r="P169" s="29" t="s">
        <v>120</v>
      </c>
      <c r="Q169" s="29" t="s">
        <v>21</v>
      </c>
      <c r="R169" s="29" t="s">
        <v>21</v>
      </c>
      <c r="S169" s="29" t="s">
        <v>86</v>
      </c>
      <c r="T169" s="29" t="s">
        <v>88</v>
      </c>
      <c r="U169" s="29" t="s">
        <v>28</v>
      </c>
      <c r="V169" s="28"/>
      <c r="W169" s="32" t="s">
        <v>88</v>
      </c>
      <c r="X169" s="35"/>
      <c r="Y169" s="35"/>
      <c r="Z169" s="35"/>
      <c r="AA169" s="13"/>
      <c r="AB169" s="79" t="s">
        <v>421</v>
      </c>
      <c r="AC169" s="33" t="s">
        <v>234</v>
      </c>
      <c r="AD169" s="29" t="s">
        <v>200</v>
      </c>
      <c r="AE169" s="29" t="s">
        <v>349</v>
      </c>
      <c r="AF169" s="29" t="s">
        <v>61</v>
      </c>
      <c r="AG169" s="29" t="s">
        <v>201</v>
      </c>
      <c r="AH169" s="29" t="s">
        <v>131</v>
      </c>
      <c r="AI169" s="29" t="s">
        <v>239</v>
      </c>
      <c r="AJ169" s="29" t="s">
        <v>350</v>
      </c>
      <c r="AK169" s="29" t="s">
        <v>191</v>
      </c>
      <c r="AL169" s="28"/>
      <c r="AM169" s="32" t="s">
        <v>301</v>
      </c>
      <c r="AN169" s="35"/>
      <c r="AO169" s="35"/>
      <c r="AP169" s="13"/>
      <c r="AQ169" s="12"/>
      <c r="AR169" s="49">
        <f t="shared" si="641"/>
        <v>3</v>
      </c>
      <c r="AS169" s="48">
        <f t="shared" si="641"/>
        <v>1</v>
      </c>
      <c r="AT169" s="48">
        <f t="shared" si="641"/>
        <v>2</v>
      </c>
      <c r="AU169" s="48">
        <f t="shared" si="641"/>
        <v>0</v>
      </c>
      <c r="AV169" s="48">
        <f t="shared" si="641"/>
        <v>2</v>
      </c>
      <c r="AW169" s="48">
        <f>(IF(R169="","",(IF(MID(R169,2,1)="-",LEFT(R169,1),LEFT(R169,2)))+0))</f>
        <v>2</v>
      </c>
      <c r="AX169" s="48">
        <f>(IF(S169="","",(IF(MID(S169,2,1)="-",LEFT(S169,1),LEFT(S169,2)))+0))</f>
        <v>4</v>
      </c>
      <c r="AY169" s="48">
        <f>(IF(T169="","",(IF(MID(T169,2,1)="-",LEFT(T169,1),LEFT(T169,2)))+0))</f>
        <v>0</v>
      </c>
      <c r="AZ169" s="48">
        <f>(IF(U169="","",(IF(MID(U169,2,1)="-",LEFT(U169,1),LEFT(U169,2)))+0))</f>
        <v>3</v>
      </c>
      <c r="BA169" s="47"/>
      <c r="BB169" s="46">
        <f>(IF(W169="","",(IF(MID(W169,2,1)="-",LEFT(W169,1),LEFT(W169,2)))+0))</f>
        <v>0</v>
      </c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9"/>
      <c r="BQ169" s="49">
        <f t="shared" si="642"/>
        <v>5</v>
      </c>
      <c r="BR169" s="48">
        <f t="shared" si="642"/>
        <v>3</v>
      </c>
      <c r="BS169" s="48">
        <f t="shared" si="642"/>
        <v>4</v>
      </c>
      <c r="BT169" s="48">
        <f t="shared" si="642"/>
        <v>1</v>
      </c>
      <c r="BU169" s="48">
        <f t="shared" si="642"/>
        <v>2</v>
      </c>
      <c r="BV169" s="48">
        <f>(IF(R169="","",IF(RIGHT(R169,2)="10",RIGHT(R169,2),RIGHT(R169,1))+0))</f>
        <v>2</v>
      </c>
      <c r="BW169" s="48">
        <f>(IF(S169="","",IF(RIGHT(S169,2)="10",RIGHT(S169,2),RIGHT(S169,1))+0))</f>
        <v>5</v>
      </c>
      <c r="BX169" s="48">
        <f>(IF(T169="","",IF(RIGHT(T169,2)="10",RIGHT(T169,2),RIGHT(T169,1))+0))</f>
        <v>5</v>
      </c>
      <c r="BY169" s="48">
        <f>(IF(U169="","",IF(RIGHT(U169,2)="10",RIGHT(U169,2),RIGHT(U169,1))+0))</f>
        <v>0</v>
      </c>
      <c r="BZ169" s="47"/>
      <c r="CA169" s="46">
        <f>(IF(W169="","",IF(RIGHT(W169,2)="10",RIGHT(W169,2),RIGHT(W169,1))+0))</f>
        <v>5</v>
      </c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9"/>
      <c r="CP169" s="49" t="str">
        <f t="shared" si="643"/>
        <v>A</v>
      </c>
      <c r="CQ169" s="48" t="str">
        <f t="shared" si="643"/>
        <v>A</v>
      </c>
      <c r="CR169" s="48" t="str">
        <f t="shared" si="643"/>
        <v>A</v>
      </c>
      <c r="CS169" s="48" t="str">
        <f t="shared" si="643"/>
        <v>A</v>
      </c>
      <c r="CT169" s="48" t="str">
        <f t="shared" si="643"/>
        <v>D</v>
      </c>
      <c r="CU169" s="48" t="str">
        <f>(IF(R169="","",IF(AW169&gt;BV169,"H",IF(AW169&lt;BV169,"A","D"))))</f>
        <v>D</v>
      </c>
      <c r="CV169" s="48" t="str">
        <f>(IF(S169="","",IF(AX169&gt;BW169,"H",IF(AX169&lt;BW169,"A","D"))))</f>
        <v>A</v>
      </c>
      <c r="CW169" s="48" t="str">
        <f>(IF(T169="","",IF(AY169&gt;BX169,"H",IF(AY169&lt;BX169,"A","D"))))</f>
        <v>A</v>
      </c>
      <c r="CX169" s="48" t="str">
        <f>(IF(U169="","",IF(AZ169&gt;BY169,"H",IF(AZ169&lt;BY169,"A","D"))))</f>
        <v>H</v>
      </c>
      <c r="CY169" s="47"/>
      <c r="CZ169" s="46" t="str">
        <f>(IF(W169="","",IF(BB169&gt;CA169,"H",IF(BB169&lt;CA169,"A","D"))))</f>
        <v>A</v>
      </c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9"/>
      <c r="DO169" s="17" t="str">
        <f t="shared" si="620"/>
        <v>Ware</v>
      </c>
      <c r="DP169" s="21">
        <f t="shared" si="621"/>
        <v>20</v>
      </c>
      <c r="DQ169" s="11">
        <f t="shared" si="622"/>
        <v>1</v>
      </c>
      <c r="DR169" s="11">
        <f t="shared" si="623"/>
        <v>2</v>
      </c>
      <c r="DS169" s="11">
        <f t="shared" si="624"/>
        <v>7</v>
      </c>
      <c r="DT169" s="11">
        <f>COUNTIF(CY$160:CY$170,"A")</f>
        <v>3</v>
      </c>
      <c r="DU169" s="11">
        <f>COUNTIF(CY$160:CY$170,"D")</f>
        <v>2</v>
      </c>
      <c r="DV169" s="11">
        <f>COUNTIF(CY$160:CY$170,"H")</f>
        <v>5</v>
      </c>
      <c r="DW169" s="21">
        <f t="shared" si="625"/>
        <v>4</v>
      </c>
      <c r="DX169" s="21">
        <f t="shared" si="625"/>
        <v>4</v>
      </c>
      <c r="DY169" s="21">
        <f t="shared" si="625"/>
        <v>12</v>
      </c>
      <c r="DZ169" s="20">
        <f>SUM($AR169:$BO169)+SUM(BZ$160:BZ$170)</f>
        <v>43</v>
      </c>
      <c r="EA169" s="20">
        <f>SUM($BQ169:$CN169)+SUM(BA$160:BA$170)</f>
        <v>73</v>
      </c>
      <c r="EB169" s="21">
        <f t="shared" si="626"/>
        <v>16</v>
      </c>
      <c r="EC169" s="20">
        <f t="shared" si="627"/>
        <v>-30</v>
      </c>
      <c r="ED169" s="9"/>
      <c r="EE169" s="11">
        <f t="shared" si="628"/>
        <v>20</v>
      </c>
      <c r="EF169" s="11">
        <f t="shared" si="629"/>
        <v>4</v>
      </c>
      <c r="EG169" s="11">
        <f t="shared" si="630"/>
        <v>4</v>
      </c>
      <c r="EH169" s="11">
        <f t="shared" si="631"/>
        <v>12</v>
      </c>
      <c r="EI169" s="11">
        <f t="shared" si="632"/>
        <v>43</v>
      </c>
      <c r="EJ169" s="11">
        <f t="shared" si="633"/>
        <v>73</v>
      </c>
      <c r="EK169" s="11">
        <f t="shared" si="634"/>
        <v>16</v>
      </c>
      <c r="EL169" s="11">
        <f t="shared" si="635"/>
        <v>-30</v>
      </c>
      <c r="EM169" s="8"/>
      <c r="EN169" s="8">
        <f t="shared" si="636"/>
        <v>0</v>
      </c>
      <c r="EO169" s="8">
        <f t="shared" si="637"/>
        <v>0</v>
      </c>
      <c r="EP169" s="8">
        <f t="shared" si="637"/>
        <v>0</v>
      </c>
      <c r="EQ169" s="8">
        <f t="shared" si="637"/>
        <v>0</v>
      </c>
      <c r="ER169" s="8">
        <f t="shared" si="637"/>
        <v>0</v>
      </c>
      <c r="ES169" s="8">
        <f t="shared" si="637"/>
        <v>0</v>
      </c>
      <c r="ET169" s="8">
        <f t="shared" si="637"/>
        <v>0</v>
      </c>
      <c r="EU169" s="8">
        <f t="shared" si="637"/>
        <v>0</v>
      </c>
      <c r="EW169" s="8" t="str">
        <f t="shared" si="638"/>
        <v/>
      </c>
      <c r="EX169" s="8" t="str">
        <f t="shared" si="639"/>
        <v/>
      </c>
      <c r="EY169" s="8" t="str">
        <f t="shared" si="640"/>
        <v/>
      </c>
      <c r="EZ169" s="8" t="str">
        <f t="shared" si="640"/>
        <v/>
      </c>
      <c r="FA169" s="8" t="str">
        <f t="shared" si="640"/>
        <v/>
      </c>
      <c r="FB169" s="8" t="str">
        <f t="shared" si="640"/>
        <v/>
      </c>
      <c r="FC169" s="8" t="str">
        <f t="shared" si="640"/>
        <v/>
      </c>
      <c r="FD169" s="8" t="str">
        <f t="shared" si="640"/>
        <v/>
      </c>
      <c r="FF169" s="79" t="s">
        <v>421</v>
      </c>
      <c r="FG169" s="61">
        <v>15</v>
      </c>
      <c r="FH169" s="60">
        <v>14</v>
      </c>
      <c r="FI169" s="60">
        <v>22</v>
      </c>
      <c r="FJ169" s="60">
        <v>15</v>
      </c>
      <c r="FK169" s="60">
        <v>15</v>
      </c>
      <c r="FL169" s="60">
        <v>26</v>
      </c>
      <c r="FM169" s="60">
        <v>15</v>
      </c>
      <c r="FN169" s="60">
        <v>22</v>
      </c>
      <c r="FO169" s="60">
        <v>35</v>
      </c>
      <c r="FP169" s="59"/>
      <c r="FQ169" s="58">
        <v>14</v>
      </c>
      <c r="FR169" s="18"/>
      <c r="FS169" s="18"/>
      <c r="FT169" s="9"/>
      <c r="FU169" s="8"/>
      <c r="FV169" s="8"/>
      <c r="FW169" s="8"/>
      <c r="FX169" s="8"/>
      <c r="FY169" s="8"/>
      <c r="FZ169" s="8"/>
      <c r="GA169" s="8"/>
      <c r="GB169" s="8"/>
      <c r="GC169" s="8"/>
    </row>
    <row r="170" spans="1:185" s="8" customFormat="1" ht="12.75" thickBot="1" x14ac:dyDescent="0.25">
      <c r="A170" s="8">
        <v>11</v>
      </c>
      <c r="B170" s="8" t="s">
        <v>406</v>
      </c>
      <c r="C170" s="16">
        <v>20</v>
      </c>
      <c r="D170" s="16">
        <v>3</v>
      </c>
      <c r="E170" s="16">
        <v>5</v>
      </c>
      <c r="F170" s="16">
        <v>12</v>
      </c>
      <c r="G170" s="16">
        <v>21</v>
      </c>
      <c r="H170" s="16">
        <v>52</v>
      </c>
      <c r="I170" s="15">
        <v>14</v>
      </c>
      <c r="J170" s="16">
        <f t="shared" si="616"/>
        <v>-31</v>
      </c>
      <c r="L170" s="77" t="s">
        <v>463</v>
      </c>
      <c r="M170" s="27" t="s">
        <v>152</v>
      </c>
      <c r="N170" s="26" t="s">
        <v>52</v>
      </c>
      <c r="O170" s="26" t="s">
        <v>35</v>
      </c>
      <c r="P170" s="26" t="s">
        <v>98</v>
      </c>
      <c r="Q170" s="26" t="s">
        <v>87</v>
      </c>
      <c r="R170" s="26" t="s">
        <v>16</v>
      </c>
      <c r="S170" s="26" t="s">
        <v>145</v>
      </c>
      <c r="T170" s="26" t="s">
        <v>35</v>
      </c>
      <c r="U170" s="26" t="s">
        <v>120</v>
      </c>
      <c r="V170" s="26" t="s">
        <v>13</v>
      </c>
      <c r="W170" s="22"/>
      <c r="X170" s="35"/>
      <c r="Y170" s="35"/>
      <c r="Z170" s="13"/>
      <c r="AA170" s="13"/>
      <c r="AB170" s="77" t="s">
        <v>463</v>
      </c>
      <c r="AC170" s="154" t="s">
        <v>211</v>
      </c>
      <c r="AD170" s="155" t="s">
        <v>250</v>
      </c>
      <c r="AE170" s="155" t="s">
        <v>212</v>
      </c>
      <c r="AF170" s="155" t="s">
        <v>249</v>
      </c>
      <c r="AG170" s="155" t="s">
        <v>279</v>
      </c>
      <c r="AH170" s="155" t="s">
        <v>200</v>
      </c>
      <c r="AI170" s="155" t="s">
        <v>214</v>
      </c>
      <c r="AJ170" s="155" t="s">
        <v>378</v>
      </c>
      <c r="AK170" s="155" t="s">
        <v>240</v>
      </c>
      <c r="AL170" s="155" t="s">
        <v>236</v>
      </c>
      <c r="AM170" s="156"/>
      <c r="AN170" s="35"/>
      <c r="AO170" s="35"/>
      <c r="AP170" s="13"/>
      <c r="AQ170" s="12"/>
      <c r="AR170" s="45">
        <f t="shared" si="641"/>
        <v>4</v>
      </c>
      <c r="AS170" s="44">
        <f t="shared" si="641"/>
        <v>3</v>
      </c>
      <c r="AT170" s="44">
        <f t="shared" si="641"/>
        <v>1</v>
      </c>
      <c r="AU170" s="44">
        <f t="shared" si="641"/>
        <v>1</v>
      </c>
      <c r="AV170" s="44">
        <f t="shared" si="641"/>
        <v>1</v>
      </c>
      <c r="AW170" s="44">
        <f>(IF(R170="","",(IF(MID(R170,2,1)="-",LEFT(R170,1),LEFT(R170,2)))+0))</f>
        <v>2</v>
      </c>
      <c r="AX170" s="44">
        <f>(IF(S170="","",(IF(MID(S170,2,1)="-",LEFT(S170,1),LEFT(S170,2)))+0))</f>
        <v>4</v>
      </c>
      <c r="AY170" s="44">
        <f>(IF(T170="","",(IF(MID(T170,2,1)="-",LEFT(T170,1),LEFT(T170,2)))+0))</f>
        <v>1</v>
      </c>
      <c r="AZ170" s="44">
        <f>(IF(U170="","",(IF(MID(U170,2,1)="-",LEFT(U170,1),LEFT(U170,2)))+0))</f>
        <v>0</v>
      </c>
      <c r="BA170" s="44">
        <f>(IF(V170="","",(IF(MID(V170,2,1)="-",LEFT(V170,1),LEFT(V170,2)))+0))</f>
        <v>6</v>
      </c>
      <c r="BB170" s="43"/>
      <c r="BP170" s="9"/>
      <c r="BQ170" s="45">
        <f t="shared" si="642"/>
        <v>0</v>
      </c>
      <c r="BR170" s="44">
        <f t="shared" si="642"/>
        <v>2</v>
      </c>
      <c r="BS170" s="44">
        <f t="shared" si="642"/>
        <v>2</v>
      </c>
      <c r="BT170" s="44">
        <f t="shared" si="642"/>
        <v>0</v>
      </c>
      <c r="BU170" s="44">
        <f t="shared" si="642"/>
        <v>4</v>
      </c>
      <c r="BV170" s="44">
        <f>(IF(R170="","",IF(RIGHT(R170,2)="10",RIGHT(R170,2),RIGHT(R170,1))+0))</f>
        <v>1</v>
      </c>
      <c r="BW170" s="44">
        <f>(IF(S170="","",IF(RIGHT(S170,2)="10",RIGHT(S170,2),RIGHT(S170,1))+0))</f>
        <v>2</v>
      </c>
      <c r="BX170" s="44">
        <f>(IF(T170="","",IF(RIGHT(T170,2)="10",RIGHT(T170,2),RIGHT(T170,1))+0))</f>
        <v>2</v>
      </c>
      <c r="BY170" s="44">
        <f>(IF(U170="","",IF(RIGHT(U170,2)="10",RIGHT(U170,2),RIGHT(U170,1))+0))</f>
        <v>1</v>
      </c>
      <c r="BZ170" s="44">
        <f>(IF(V170="","",IF(RIGHT(V170,2)="10",RIGHT(V170,2),RIGHT(V170,1))+0))</f>
        <v>1</v>
      </c>
      <c r="CA170" s="43"/>
      <c r="CO170" s="9"/>
      <c r="CP170" s="45" t="str">
        <f t="shared" si="643"/>
        <v>H</v>
      </c>
      <c r="CQ170" s="44" t="str">
        <f t="shared" si="643"/>
        <v>H</v>
      </c>
      <c r="CR170" s="44" t="str">
        <f t="shared" si="643"/>
        <v>A</v>
      </c>
      <c r="CS170" s="44" t="str">
        <f t="shared" si="643"/>
        <v>H</v>
      </c>
      <c r="CT170" s="44" t="str">
        <f t="shared" si="643"/>
        <v>A</v>
      </c>
      <c r="CU170" s="44" t="str">
        <f>(IF(R170="","",IF(AW170&gt;BV170,"H",IF(AW170&lt;BV170,"A","D"))))</f>
        <v>H</v>
      </c>
      <c r="CV170" s="44" t="str">
        <f>(IF(S170="","",IF(AX170&gt;BW170,"H",IF(AX170&lt;BW170,"A","D"))))</f>
        <v>H</v>
      </c>
      <c r="CW170" s="44" t="str">
        <f>(IF(T170="","",IF(AY170&gt;BX170,"H",IF(AY170&lt;BX170,"A","D"))))</f>
        <v>A</v>
      </c>
      <c r="CX170" s="44" t="str">
        <f>(IF(U170="","",IF(AZ170&gt;BY170,"H",IF(AZ170&lt;BY170,"A","D"))))</f>
        <v>A</v>
      </c>
      <c r="CY170" s="44" t="str">
        <f>(IF(V170="","",IF(BA170&gt;BZ170,"H",IF(BA170&lt;BZ170,"A","D"))))</f>
        <v>H</v>
      </c>
      <c r="CZ170" s="43"/>
      <c r="DN170" s="9"/>
      <c r="DO170" s="17" t="str">
        <f t="shared" si="620"/>
        <v>Witham Town</v>
      </c>
      <c r="DP170" s="21">
        <f t="shared" si="621"/>
        <v>20</v>
      </c>
      <c r="DQ170" s="11">
        <f t="shared" si="622"/>
        <v>6</v>
      </c>
      <c r="DR170" s="11">
        <f t="shared" si="623"/>
        <v>0</v>
      </c>
      <c r="DS170" s="11">
        <f t="shared" si="624"/>
        <v>4</v>
      </c>
      <c r="DT170" s="11">
        <f>COUNTIF(CZ$160:CZ$170,"A")</f>
        <v>3</v>
      </c>
      <c r="DU170" s="11">
        <f>COUNTIF(CZ$160:CZ$170,"D")</f>
        <v>1</v>
      </c>
      <c r="DV170" s="11">
        <f>COUNTIF(CZ$160:CZ$170,"H")</f>
        <v>6</v>
      </c>
      <c r="DW170" s="21">
        <f t="shared" si="625"/>
        <v>9</v>
      </c>
      <c r="DX170" s="21">
        <f t="shared" si="625"/>
        <v>1</v>
      </c>
      <c r="DY170" s="21">
        <f t="shared" si="625"/>
        <v>10</v>
      </c>
      <c r="DZ170" s="20">
        <f>SUM($AR170:$BO170)+SUM(CA$160:CA$170)</f>
        <v>42</v>
      </c>
      <c r="EA170" s="20">
        <f>SUM($BQ170:$CN170)+SUM(BB$160:BB$170)</f>
        <v>34</v>
      </c>
      <c r="EB170" s="21">
        <f t="shared" si="626"/>
        <v>28</v>
      </c>
      <c r="EC170" s="20">
        <f t="shared" si="627"/>
        <v>8</v>
      </c>
      <c r="ED170" s="9"/>
      <c r="EE170" s="11">
        <f t="shared" si="628"/>
        <v>20</v>
      </c>
      <c r="EF170" s="11">
        <f t="shared" si="629"/>
        <v>9</v>
      </c>
      <c r="EG170" s="11">
        <f t="shared" si="630"/>
        <v>1</v>
      </c>
      <c r="EH170" s="11">
        <f t="shared" si="631"/>
        <v>10</v>
      </c>
      <c r="EI170" s="11">
        <f t="shared" si="632"/>
        <v>42</v>
      </c>
      <c r="EJ170" s="11">
        <f t="shared" si="633"/>
        <v>34</v>
      </c>
      <c r="EK170" s="11">
        <f t="shared" si="634"/>
        <v>28</v>
      </c>
      <c r="EL170" s="11">
        <f t="shared" si="635"/>
        <v>8</v>
      </c>
      <c r="EN170" s="8">
        <f t="shared" si="636"/>
        <v>0</v>
      </c>
      <c r="EO170" s="8">
        <f t="shared" si="637"/>
        <v>0</v>
      </c>
      <c r="EP170" s="8">
        <f t="shared" si="637"/>
        <v>0</v>
      </c>
      <c r="EQ170" s="8">
        <f t="shared" si="637"/>
        <v>0</v>
      </c>
      <c r="ER170" s="8">
        <f t="shared" si="637"/>
        <v>0</v>
      </c>
      <c r="ES170" s="8">
        <f t="shared" si="637"/>
        <v>0</v>
      </c>
      <c r="ET170" s="8">
        <f t="shared" si="637"/>
        <v>0</v>
      </c>
      <c r="EU170" s="8">
        <f t="shared" si="637"/>
        <v>0</v>
      </c>
      <c r="EW170" s="8" t="str">
        <f t="shared" si="638"/>
        <v/>
      </c>
      <c r="EX170" s="8" t="str">
        <f t="shared" si="639"/>
        <v/>
      </c>
      <c r="EY170" s="8" t="str">
        <f t="shared" si="640"/>
        <v/>
      </c>
      <c r="EZ170" s="8" t="str">
        <f t="shared" si="640"/>
        <v/>
      </c>
      <c r="FA170" s="8" t="str">
        <f t="shared" si="640"/>
        <v/>
      </c>
      <c r="FB170" s="8" t="str">
        <f t="shared" si="640"/>
        <v/>
      </c>
      <c r="FC170" s="8" t="str">
        <f t="shared" si="640"/>
        <v/>
      </c>
      <c r="FD170" s="8" t="str">
        <f t="shared" si="640"/>
        <v/>
      </c>
      <c r="FF170" s="77" t="s">
        <v>463</v>
      </c>
      <c r="FG170" s="57">
        <v>31</v>
      </c>
      <c r="FH170" s="56">
        <v>41</v>
      </c>
      <c r="FI170" s="56">
        <v>30</v>
      </c>
      <c r="FJ170" s="56">
        <v>27</v>
      </c>
      <c r="FK170" s="56">
        <v>22</v>
      </c>
      <c r="FL170" s="56">
        <v>29</v>
      </c>
      <c r="FM170" s="56">
        <v>24</v>
      </c>
      <c r="FN170" s="56">
        <v>37</v>
      </c>
      <c r="FO170" s="56">
        <v>26</v>
      </c>
      <c r="FP170" s="56">
        <v>26</v>
      </c>
      <c r="FQ170" s="19"/>
      <c r="FR170" s="18"/>
      <c r="FS170" s="18"/>
      <c r="FT170" s="9"/>
    </row>
    <row r="171" spans="1:185" s="8" customFormat="1" x14ac:dyDescent="0.2">
      <c r="B171" s="75"/>
      <c r="C171" s="16"/>
      <c r="D171" s="14">
        <f>SUM(D160:D170)</f>
        <v>96</v>
      </c>
      <c r="E171" s="14">
        <f>SUM(E160:E170)</f>
        <v>28</v>
      </c>
      <c r="F171" s="14">
        <f>SUM(F160:F170)</f>
        <v>96</v>
      </c>
      <c r="G171" s="14">
        <f>SUM(G160:G170)</f>
        <v>537</v>
      </c>
      <c r="H171" s="14">
        <f>SUM(H160:H170)</f>
        <v>537</v>
      </c>
      <c r="I171" s="15"/>
      <c r="J171" s="14">
        <f>SUM(J160:J170)</f>
        <v>0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2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E171" s="11"/>
      <c r="EF171" s="11"/>
      <c r="EG171" s="11"/>
      <c r="EH171" s="11"/>
      <c r="EI171" s="11"/>
      <c r="EJ171" s="11"/>
      <c r="EK171" s="11"/>
      <c r="EL171" s="11"/>
      <c r="FF171" s="13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9"/>
    </row>
    <row r="172" spans="1:185" s="8" customFormat="1" ht="12.75" thickBot="1" x14ac:dyDescent="0.25">
      <c r="A172" s="17" t="s">
        <v>281</v>
      </c>
      <c r="B172" s="88"/>
      <c r="C172" s="42" t="s">
        <v>96</v>
      </c>
      <c r="D172" s="15"/>
      <c r="E172" s="15"/>
      <c r="F172" s="15"/>
      <c r="G172" s="15"/>
      <c r="H172" s="15"/>
      <c r="I172" s="15"/>
      <c r="J172" s="15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2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E172" s="11"/>
      <c r="EF172" s="11"/>
      <c r="EG172" s="11"/>
      <c r="EH172" s="11"/>
      <c r="EI172" s="11"/>
      <c r="EJ172" s="11"/>
      <c r="EK172" s="11"/>
      <c r="EL172" s="11"/>
      <c r="FF172" s="13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9"/>
      <c r="FT172" s="9"/>
    </row>
    <row r="173" spans="1:185" s="8" customFormat="1" ht="12.75" thickBot="1" x14ac:dyDescent="0.25">
      <c r="A173" s="17" t="s">
        <v>51</v>
      </c>
      <c r="B173" s="17" t="s">
        <v>50</v>
      </c>
      <c r="C173" s="15" t="s">
        <v>42</v>
      </c>
      <c r="D173" s="15" t="s">
        <v>41</v>
      </c>
      <c r="E173" s="15" t="s">
        <v>40</v>
      </c>
      <c r="F173" s="15" t="s">
        <v>39</v>
      </c>
      <c r="G173" s="15" t="s">
        <v>38</v>
      </c>
      <c r="H173" s="15" t="s">
        <v>37</v>
      </c>
      <c r="I173" s="15" t="s">
        <v>36</v>
      </c>
      <c r="J173" s="15" t="s">
        <v>43</v>
      </c>
      <c r="L173" s="66" t="s">
        <v>154</v>
      </c>
      <c r="M173" s="41" t="s">
        <v>95</v>
      </c>
      <c r="N173" s="41" t="s">
        <v>114</v>
      </c>
      <c r="O173" s="41" t="s">
        <v>473</v>
      </c>
      <c r="P173" s="41" t="s">
        <v>94</v>
      </c>
      <c r="Q173" s="41" t="s">
        <v>399</v>
      </c>
      <c r="R173" s="41" t="s">
        <v>92</v>
      </c>
      <c r="S173" s="41" t="s">
        <v>434</v>
      </c>
      <c r="T173" s="41" t="s">
        <v>483</v>
      </c>
      <c r="U173" s="41" t="s">
        <v>66</v>
      </c>
      <c r="V173" s="41" t="s">
        <v>397</v>
      </c>
      <c r="W173" s="41" t="s">
        <v>90</v>
      </c>
      <c r="X173" s="192" t="s">
        <v>205</v>
      </c>
      <c r="Y173" s="13"/>
      <c r="Z173" s="13"/>
      <c r="AA173" s="13"/>
      <c r="AB173" s="66" t="s">
        <v>154</v>
      </c>
      <c r="AC173" s="41" t="s">
        <v>95</v>
      </c>
      <c r="AD173" s="41" t="s">
        <v>114</v>
      </c>
      <c r="AE173" s="41" t="s">
        <v>473</v>
      </c>
      <c r="AF173" s="41" t="s">
        <v>94</v>
      </c>
      <c r="AG173" s="41" t="s">
        <v>399</v>
      </c>
      <c r="AH173" s="41" t="s">
        <v>92</v>
      </c>
      <c r="AI173" s="41" t="s">
        <v>434</v>
      </c>
      <c r="AJ173" s="41" t="s">
        <v>483</v>
      </c>
      <c r="AK173" s="41" t="s">
        <v>66</v>
      </c>
      <c r="AL173" s="41" t="s">
        <v>397</v>
      </c>
      <c r="AM173" s="41" t="s">
        <v>90</v>
      </c>
      <c r="AN173" s="192" t="s">
        <v>205</v>
      </c>
      <c r="AO173" s="13"/>
      <c r="AP173" s="13"/>
      <c r="AQ173" s="12"/>
      <c r="DP173" s="16" t="s">
        <v>42</v>
      </c>
      <c r="DQ173" s="16" t="s">
        <v>49</v>
      </c>
      <c r="DR173" s="16" t="s">
        <v>48</v>
      </c>
      <c r="DS173" s="16" t="s">
        <v>47</v>
      </c>
      <c r="DT173" s="16" t="s">
        <v>46</v>
      </c>
      <c r="DU173" s="16" t="s">
        <v>45</v>
      </c>
      <c r="DV173" s="16" t="s">
        <v>44</v>
      </c>
      <c r="DW173" s="16" t="s">
        <v>41</v>
      </c>
      <c r="DX173" s="16" t="s">
        <v>40</v>
      </c>
      <c r="DY173" s="16" t="s">
        <v>39</v>
      </c>
      <c r="DZ173" s="16" t="s">
        <v>38</v>
      </c>
      <c r="EA173" s="16" t="s">
        <v>37</v>
      </c>
      <c r="EB173" s="16" t="s">
        <v>36</v>
      </c>
      <c r="EC173" s="16" t="s">
        <v>43</v>
      </c>
      <c r="ED173" s="16"/>
      <c r="EE173" s="16" t="s">
        <v>42</v>
      </c>
      <c r="EF173" s="16" t="s">
        <v>41</v>
      </c>
      <c r="EG173" s="16" t="s">
        <v>40</v>
      </c>
      <c r="EH173" s="16" t="s">
        <v>39</v>
      </c>
      <c r="EI173" s="16" t="s">
        <v>38</v>
      </c>
      <c r="EJ173" s="16" t="s">
        <v>37</v>
      </c>
      <c r="EK173" s="16" t="s">
        <v>36</v>
      </c>
      <c r="EL173" s="16" t="s">
        <v>43</v>
      </c>
      <c r="EX173" s="16" t="s">
        <v>42</v>
      </c>
      <c r="EY173" s="16" t="s">
        <v>41</v>
      </c>
      <c r="EZ173" s="16" t="s">
        <v>40</v>
      </c>
      <c r="FA173" s="16" t="s">
        <v>39</v>
      </c>
      <c r="FB173" s="16" t="s">
        <v>38</v>
      </c>
      <c r="FC173" s="16" t="s">
        <v>37</v>
      </c>
      <c r="FD173" s="16" t="s">
        <v>36</v>
      </c>
      <c r="FF173" s="66" t="s">
        <v>154</v>
      </c>
      <c r="FG173" s="68" t="s">
        <v>95</v>
      </c>
      <c r="FH173" s="68" t="s">
        <v>114</v>
      </c>
      <c r="FI173" s="68" t="s">
        <v>473</v>
      </c>
      <c r="FJ173" s="68" t="s">
        <v>94</v>
      </c>
      <c r="FK173" s="68" t="s">
        <v>399</v>
      </c>
      <c r="FL173" s="68" t="s">
        <v>92</v>
      </c>
      <c r="FM173" s="68" t="s">
        <v>434</v>
      </c>
      <c r="FN173" s="68" t="s">
        <v>483</v>
      </c>
      <c r="FO173" s="68" t="s">
        <v>66</v>
      </c>
      <c r="FP173" s="68" t="s">
        <v>397</v>
      </c>
      <c r="FQ173" s="68" t="s">
        <v>90</v>
      </c>
      <c r="FR173" s="50" t="s">
        <v>205</v>
      </c>
      <c r="FS173" s="10"/>
      <c r="FT173" s="10"/>
    </row>
    <row r="174" spans="1:185" s="8" customFormat="1" x14ac:dyDescent="0.2">
      <c r="A174" s="8">
        <v>1</v>
      </c>
      <c r="B174" s="8" t="s">
        <v>196</v>
      </c>
      <c r="C174" s="16">
        <v>22</v>
      </c>
      <c r="D174" s="16">
        <v>14</v>
      </c>
      <c r="E174" s="16">
        <v>6</v>
      </c>
      <c r="F174" s="16">
        <v>2</v>
      </c>
      <c r="G174" s="16">
        <v>65</v>
      </c>
      <c r="H174" s="16">
        <v>20</v>
      </c>
      <c r="I174" s="15">
        <v>48</v>
      </c>
      <c r="J174" s="16">
        <f t="shared" ref="J174:J185" si="644">G174-H174</f>
        <v>45</v>
      </c>
      <c r="L174" s="79" t="s">
        <v>70</v>
      </c>
      <c r="M174" s="38"/>
      <c r="N174" s="37" t="s">
        <v>102</v>
      </c>
      <c r="O174" s="37" t="s">
        <v>21</v>
      </c>
      <c r="P174" s="37" t="s">
        <v>21</v>
      </c>
      <c r="Q174" s="37" t="s">
        <v>60</v>
      </c>
      <c r="R174" s="37" t="s">
        <v>98</v>
      </c>
      <c r="S174" s="37" t="s">
        <v>98</v>
      </c>
      <c r="T174" s="37" t="s">
        <v>21</v>
      </c>
      <c r="U174" s="37" t="s">
        <v>124</v>
      </c>
      <c r="V174" s="37" t="s">
        <v>183</v>
      </c>
      <c r="W174" s="37" t="s">
        <v>16</v>
      </c>
      <c r="X174" s="39" t="s">
        <v>111</v>
      </c>
      <c r="Y174" s="13"/>
      <c r="Z174" s="13"/>
      <c r="AA174" s="13"/>
      <c r="AB174" s="79" t="s">
        <v>70</v>
      </c>
      <c r="AC174" s="38"/>
      <c r="AD174" s="37" t="s">
        <v>294</v>
      </c>
      <c r="AE174" s="37" t="s">
        <v>258</v>
      </c>
      <c r="AF174" s="37" t="s">
        <v>218</v>
      </c>
      <c r="AG174" s="37" t="s">
        <v>259</v>
      </c>
      <c r="AH174" s="37" t="s">
        <v>221</v>
      </c>
      <c r="AI174" s="37" t="s">
        <v>243</v>
      </c>
      <c r="AJ174" s="37" t="s">
        <v>230</v>
      </c>
      <c r="AK174" s="37" t="s">
        <v>488</v>
      </c>
      <c r="AL174" s="37" t="s">
        <v>267</v>
      </c>
      <c r="AM174" s="37" t="s">
        <v>242</v>
      </c>
      <c r="AN174" s="39" t="s">
        <v>244</v>
      </c>
      <c r="AO174" s="13"/>
      <c r="AP174" s="13"/>
      <c r="AQ174" s="12"/>
      <c r="AR174" s="52"/>
      <c r="AS174" s="51">
        <f t="shared" ref="AS174" si="645">(IF(N174="","",(IF(MID(N174,2,1)="-",LEFT(N174,1),LEFT(N174,2)))+0))</f>
        <v>2</v>
      </c>
      <c r="AT174" s="51">
        <f t="shared" ref="AT174:AT175" si="646">(IF(O174="","",(IF(MID(O174,2,1)="-",LEFT(O174,1),LEFT(O174,2)))+0))</f>
        <v>2</v>
      </c>
      <c r="AU174" s="51">
        <f t="shared" ref="AU174:AU176" si="647">(IF(P174="","",(IF(MID(P174,2,1)="-",LEFT(P174,1),LEFT(P174,2)))+0))</f>
        <v>2</v>
      </c>
      <c r="AV174" s="51">
        <f t="shared" ref="AV174:AV177" si="648">(IF(Q174="","",(IF(MID(Q174,2,1)="-",LEFT(Q174,1),LEFT(Q174,2)))+0))</f>
        <v>7</v>
      </c>
      <c r="AW174" s="51">
        <f t="shared" ref="AW174:AW178" si="649">(IF(R174="","",(IF(MID(R174,2,1)="-",LEFT(R174,1),LEFT(R174,2)))+0))</f>
        <v>1</v>
      </c>
      <c r="AX174" s="51">
        <f t="shared" ref="AX174:AX179" si="650">(IF(S174="","",(IF(MID(S174,2,1)="-",LEFT(S174,1),LEFT(S174,2)))+0))</f>
        <v>1</v>
      </c>
      <c r="AY174" s="51">
        <f t="shared" ref="AY174:AY180" si="651">(IF(T174="","",(IF(MID(T174,2,1)="-",LEFT(T174,1),LEFT(T174,2)))+0))</f>
        <v>2</v>
      </c>
      <c r="AZ174" s="51">
        <f t="shared" ref="AZ174:AZ180" si="652">(IF(U174="","",(IF(MID(U174,2,1)="-",LEFT(U174,1),LEFT(U174,2)))+0))</f>
        <v>5</v>
      </c>
      <c r="BA174" s="51">
        <f t="shared" ref="BA174:BA180" si="653">(IF(V174="","",(IF(MID(V174,2,1)="-",LEFT(V174,1),LEFT(V174,2)))+0))</f>
        <v>5</v>
      </c>
      <c r="BB174" s="51">
        <f t="shared" ref="BB174:BB180" si="654">(IF(W174="","",(IF(MID(W174,2,1)="-",LEFT(W174,1),LEFT(W174,2)))+0))</f>
        <v>2</v>
      </c>
      <c r="BC174" s="50">
        <f t="shared" ref="BC174:BC180" si="655">(IF(X174="","",(IF(MID(X174,2,1)="-",LEFT(X174,1),LEFT(X174,2)))+0))</f>
        <v>0</v>
      </c>
      <c r="BP174" s="9"/>
      <c r="BQ174" s="52"/>
      <c r="BR174" s="51">
        <f t="shared" ref="BR174" si="656">(IF(N174="","",IF(RIGHT(N174,2)="10",RIGHT(N174,2),RIGHT(N174,1))+0))</f>
        <v>0</v>
      </c>
      <c r="BS174" s="51">
        <f t="shared" ref="BS174:BS175" si="657">(IF(O174="","",IF(RIGHT(O174,2)="10",RIGHT(O174,2),RIGHT(O174,1))+0))</f>
        <v>2</v>
      </c>
      <c r="BT174" s="51">
        <f t="shared" ref="BT174:BT176" si="658">(IF(P174="","",IF(RIGHT(P174,2)="10",RIGHT(P174,2),RIGHT(P174,1))+0))</f>
        <v>2</v>
      </c>
      <c r="BU174" s="51">
        <f t="shared" ref="BU174:BU177" si="659">(IF(Q174="","",IF(RIGHT(Q174,2)="10",RIGHT(Q174,2),RIGHT(Q174,1))+0))</f>
        <v>0</v>
      </c>
      <c r="BV174" s="51">
        <f t="shared" ref="BV174:BV178" si="660">(IF(R174="","",IF(RIGHT(R174,2)="10",RIGHT(R174,2),RIGHT(R174,1))+0))</f>
        <v>0</v>
      </c>
      <c r="BW174" s="51">
        <f t="shared" ref="BW174:BW179" si="661">(IF(S174="","",IF(RIGHT(S174,2)="10",RIGHT(S174,2),RIGHT(S174,1))+0))</f>
        <v>0</v>
      </c>
      <c r="BX174" s="51">
        <f t="shared" ref="BX174:BX180" si="662">(IF(T174="","",IF(RIGHT(T174,2)="10",RIGHT(T174,2),RIGHT(T174,1))+0))</f>
        <v>2</v>
      </c>
      <c r="BY174" s="51">
        <f t="shared" ref="BY174:BY180" si="663">(IF(U174="","",IF(RIGHT(U174,2)="10",RIGHT(U174,2),RIGHT(U174,1))+0))</f>
        <v>3</v>
      </c>
      <c r="BZ174" s="51">
        <f t="shared" ref="BZ174:BZ180" si="664">(IF(V174="","",IF(RIGHT(V174,2)="10",RIGHT(V174,2),RIGHT(V174,1))+0))</f>
        <v>2</v>
      </c>
      <c r="CA174" s="51">
        <f t="shared" ref="CA174:CA180" si="665">(IF(W174="","",IF(RIGHT(W174,2)="10",RIGHT(W174,2),RIGHT(W174,1))+0))</f>
        <v>1</v>
      </c>
      <c r="CB174" s="50">
        <f t="shared" ref="CB174:CB180" si="666">(IF(X174="","",IF(RIGHT(X174,2)="10",RIGHT(X174,2),RIGHT(X174,1))+0))</f>
        <v>4</v>
      </c>
      <c r="CP174" s="52"/>
      <c r="CQ174" s="51" t="str">
        <f t="shared" ref="CQ174" si="667">(IF(N174="","",IF(AS174&gt;BR174,"H",IF(AS174&lt;BR174,"A","D"))))</f>
        <v>H</v>
      </c>
      <c r="CR174" s="51" t="str">
        <f t="shared" ref="CR174:CR175" si="668">(IF(O174="","",IF(AT174&gt;BS174,"H",IF(AT174&lt;BS174,"A","D"))))</f>
        <v>D</v>
      </c>
      <c r="CS174" s="51" t="str">
        <f t="shared" ref="CS174:CS176" si="669">(IF(P174="","",IF(AU174&gt;BT174,"H",IF(AU174&lt;BT174,"A","D"))))</f>
        <v>D</v>
      </c>
      <c r="CT174" s="51" t="str">
        <f t="shared" ref="CT174:CT177" si="670">(IF(Q174="","",IF(AV174&gt;BU174,"H",IF(AV174&lt;BU174,"A","D"))))</f>
        <v>H</v>
      </c>
      <c r="CU174" s="51" t="str">
        <f t="shared" ref="CU174:CU178" si="671">(IF(R174="","",IF(AW174&gt;BV174,"H",IF(AW174&lt;BV174,"A","D"))))</f>
        <v>H</v>
      </c>
      <c r="CV174" s="51" t="str">
        <f t="shared" ref="CV174:CV179" si="672">(IF(S174="","",IF(AX174&gt;BW174,"H",IF(AX174&lt;BW174,"A","D"))))</f>
        <v>H</v>
      </c>
      <c r="CW174" s="51" t="str">
        <f t="shared" ref="CW174:CW180" si="673">(IF(T174="","",IF(AY174&gt;BX174,"H",IF(AY174&lt;BX174,"A","D"))))</f>
        <v>D</v>
      </c>
      <c r="CX174" s="51" t="str">
        <f t="shared" ref="CX174:CX180" si="674">(IF(U174="","",IF(AZ174&gt;BY174,"H",IF(AZ174&lt;BY174,"A","D"))))</f>
        <v>H</v>
      </c>
      <c r="CY174" s="51" t="str">
        <f t="shared" ref="CY174:CY180" si="675">(IF(V174="","",IF(BA174&gt;BZ174,"H",IF(BA174&lt;BZ174,"A","D"))))</f>
        <v>H</v>
      </c>
      <c r="CZ174" s="51" t="str">
        <f t="shared" ref="CZ174:CZ180" si="676">(IF(W174="","",IF(BB174&gt;CA174,"H",IF(BB174&lt;CA174,"A","D"))))</f>
        <v>H</v>
      </c>
      <c r="DA174" s="50" t="str">
        <f t="shared" ref="DA174:DA180" si="677">(IF(X174="","",IF(BC174&gt;CB174,"H",IF(BC174&lt;CB174,"A","D"))))</f>
        <v>A</v>
      </c>
      <c r="DO174" s="17" t="str">
        <f t="shared" ref="DO174:DO185" si="678">L174</f>
        <v>Burgess Hill Town</v>
      </c>
      <c r="DP174" s="21">
        <f t="shared" ref="DP174:DP185" si="679">SUM(DW174:DY174)</f>
        <v>22</v>
      </c>
      <c r="DQ174" s="11">
        <f t="shared" ref="DQ174:DQ185" si="680">COUNTIF($CP174:$DM174,"H")</f>
        <v>7</v>
      </c>
      <c r="DR174" s="11">
        <f t="shared" ref="DR174:DR185" si="681">COUNTIF($CP174:$DM174,"D")</f>
        <v>3</v>
      </c>
      <c r="DS174" s="11">
        <f t="shared" ref="DS174:DS185" si="682">COUNTIF($CP174:$DM174,"A")</f>
        <v>1</v>
      </c>
      <c r="DT174" s="11">
        <f>COUNTIF(CP$174:CP$185,"A")</f>
        <v>2</v>
      </c>
      <c r="DU174" s="11">
        <f>COUNTIF(CP$174:CP$185,"D")</f>
        <v>3</v>
      </c>
      <c r="DV174" s="11">
        <f>COUNTIF(CP$174:CP$185,"H")</f>
        <v>6</v>
      </c>
      <c r="DW174" s="21">
        <f t="shared" ref="DW174:DW185" si="683">DQ174+DT174</f>
        <v>9</v>
      </c>
      <c r="DX174" s="21">
        <f t="shared" ref="DX174:DX185" si="684">DR174+DU174</f>
        <v>6</v>
      </c>
      <c r="DY174" s="21">
        <f t="shared" ref="DY174:DY185" si="685">DS174+DV174</f>
        <v>7</v>
      </c>
      <c r="DZ174" s="20">
        <f>SUM($AR174:$BO174)+SUM(BQ$174:BQ$185)</f>
        <v>57</v>
      </c>
      <c r="EA174" s="20">
        <f>SUM($BQ174:$CN174)+SUM(AR$174:AR$185)</f>
        <v>50</v>
      </c>
      <c r="EB174" s="21">
        <f t="shared" ref="EB174:EB180" si="686">(DW174*3)+DX174</f>
        <v>33</v>
      </c>
      <c r="EC174" s="20">
        <f t="shared" ref="EC174:EC185" si="687">DZ174-EA174</f>
        <v>7</v>
      </c>
      <c r="ED174" s="9"/>
      <c r="EE174" s="11">
        <f t="shared" ref="EE174:EE185" si="688">VLOOKUP($DO174,$B$174:$J$185,2,0)</f>
        <v>22</v>
      </c>
      <c r="EF174" s="11">
        <f t="shared" ref="EF174:EF185" si="689">VLOOKUP($DO174,$B$174:$J$185,3,0)</f>
        <v>9</v>
      </c>
      <c r="EG174" s="11">
        <f t="shared" ref="EG174:EG185" si="690">VLOOKUP($DO174,$B$174:$J$185,4,0)</f>
        <v>6</v>
      </c>
      <c r="EH174" s="11">
        <f t="shared" ref="EH174:EH185" si="691">VLOOKUP($DO174,$B$174:$J$185,5,0)</f>
        <v>7</v>
      </c>
      <c r="EI174" s="11">
        <f t="shared" ref="EI174:EI185" si="692">VLOOKUP($DO174,$B$174:$J$185,6,0)</f>
        <v>57</v>
      </c>
      <c r="EJ174" s="11">
        <f t="shared" ref="EJ174:EJ185" si="693">VLOOKUP($DO174,$B$174:$J$185,7,0)</f>
        <v>50</v>
      </c>
      <c r="EK174" s="11">
        <f t="shared" ref="EK174:EK185" si="694">VLOOKUP($DO174,$B$174:$J$185,8,0)</f>
        <v>33</v>
      </c>
      <c r="EL174" s="11">
        <f t="shared" ref="EL174:EL185" si="695">VLOOKUP($DO174,$B$174:$J$185,9,0)</f>
        <v>7</v>
      </c>
      <c r="EN174" s="8">
        <f t="shared" ref="EN174:EN185" si="696">IF(DP174=EE174,0,1)</f>
        <v>0</v>
      </c>
      <c r="EO174" s="8">
        <f t="shared" ref="EO174:EO185" si="697">IF(DW174=EF174,0,1)</f>
        <v>0</v>
      </c>
      <c r="EP174" s="8">
        <f t="shared" ref="EP174:EP185" si="698">IF(DX174=EG174,0,1)</f>
        <v>0</v>
      </c>
      <c r="EQ174" s="8">
        <f t="shared" ref="EQ174:EQ185" si="699">IF(DY174=EH174,0,1)</f>
        <v>0</v>
      </c>
      <c r="ER174" s="8">
        <f t="shared" ref="ER174:ER185" si="700">IF(DZ174=EI174,0,1)</f>
        <v>0</v>
      </c>
      <c r="ES174" s="8">
        <f t="shared" ref="ES174:ES185" si="701">IF(EA174=EJ174,0,1)</f>
        <v>0</v>
      </c>
      <c r="ET174" s="8">
        <f t="shared" ref="ET174:ET185" si="702">IF(EB174=EK174,0,1)</f>
        <v>0</v>
      </c>
      <c r="EU174" s="8">
        <f t="shared" ref="EU174:EU185" si="703">IF(EC174=EL174,0,1)</f>
        <v>0</v>
      </c>
      <c r="EW174" s="8" t="str">
        <f t="shared" ref="EW174:EW185" si="704">IF(SUM($EN174:$EU174)=0,"",DO174)</f>
        <v/>
      </c>
      <c r="EX174" s="8" t="str">
        <f t="shared" ref="EX174:EX185" si="705">IF(SUM($EN174:$EU174)=0,"",EE174-DP174)</f>
        <v/>
      </c>
      <c r="EY174" s="8" t="str">
        <f t="shared" ref="EY174:EY185" si="706">IF(SUM($EN174:$EU174)=0,"",EF174-DW174)</f>
        <v/>
      </c>
      <c r="EZ174" s="8" t="str">
        <f t="shared" ref="EZ174:EZ185" si="707">IF(SUM($EN174:$EU174)=0,"",EG174-DX174)</f>
        <v/>
      </c>
      <c r="FA174" s="8" t="str">
        <f t="shared" ref="FA174:FA185" si="708">IF(SUM($EN174:$EU174)=0,"",EH174-DY174)</f>
        <v/>
      </c>
      <c r="FB174" s="8" t="str">
        <f t="shared" ref="FB174:FB185" si="709">IF(SUM($EN174:$EU174)=0,"",EI174-DZ174)</f>
        <v/>
      </c>
      <c r="FC174" s="8" t="str">
        <f t="shared" ref="FC174:FC185" si="710">IF(SUM($EN174:$EU174)=0,"",EJ174-EA174)</f>
        <v/>
      </c>
      <c r="FD174" s="8" t="str">
        <f t="shared" ref="FD174:FD185" si="711">IF(SUM($EN174:$EU174)=0,"",EK174-EB174)</f>
        <v/>
      </c>
      <c r="FF174" s="79" t="s">
        <v>70</v>
      </c>
      <c r="FG174" s="65"/>
      <c r="FH174" s="64">
        <v>34</v>
      </c>
      <c r="FI174" s="64">
        <v>57</v>
      </c>
      <c r="FJ174" s="64">
        <v>53</v>
      </c>
      <c r="FK174" s="64">
        <v>31</v>
      </c>
      <c r="FL174" s="64">
        <v>48</v>
      </c>
      <c r="FM174" s="64">
        <v>43</v>
      </c>
      <c r="FN174" s="64">
        <v>48</v>
      </c>
      <c r="FO174" s="64">
        <v>35</v>
      </c>
      <c r="FP174" s="64">
        <v>38</v>
      </c>
      <c r="FQ174" s="64">
        <v>18</v>
      </c>
      <c r="FR174" s="63">
        <v>37</v>
      </c>
      <c r="FS174" s="10"/>
      <c r="FT174" s="10"/>
    </row>
    <row r="175" spans="1:185" s="8" customFormat="1" x14ac:dyDescent="0.2">
      <c r="A175" s="8">
        <v>2</v>
      </c>
      <c r="B175" s="8" t="s">
        <v>76</v>
      </c>
      <c r="C175" s="16">
        <v>22</v>
      </c>
      <c r="D175" s="16">
        <v>12</v>
      </c>
      <c r="E175" s="16">
        <v>7</v>
      </c>
      <c r="F175" s="16">
        <v>3</v>
      </c>
      <c r="G175" s="16">
        <v>75</v>
      </c>
      <c r="H175" s="16">
        <v>32</v>
      </c>
      <c r="I175" s="15">
        <v>43</v>
      </c>
      <c r="J175" s="16">
        <f t="shared" si="644"/>
        <v>43</v>
      </c>
      <c r="L175" s="79" t="s">
        <v>108</v>
      </c>
      <c r="M175" s="33" t="s">
        <v>83</v>
      </c>
      <c r="N175" s="28"/>
      <c r="O175" s="29" t="s">
        <v>75</v>
      </c>
      <c r="P175" s="29" t="s">
        <v>52</v>
      </c>
      <c r="Q175" s="29" t="s">
        <v>62</v>
      </c>
      <c r="R175" s="29" t="s">
        <v>16</v>
      </c>
      <c r="S175" s="29" t="s">
        <v>83</v>
      </c>
      <c r="T175" s="29" t="s">
        <v>62</v>
      </c>
      <c r="U175" s="29" t="s">
        <v>152</v>
      </c>
      <c r="V175" s="29" t="s">
        <v>276</v>
      </c>
      <c r="W175" s="29" t="s">
        <v>102</v>
      </c>
      <c r="X175" s="32" t="s">
        <v>21</v>
      </c>
      <c r="Y175" s="13"/>
      <c r="Z175" s="13"/>
      <c r="AA175" s="13"/>
      <c r="AB175" s="79" t="s">
        <v>108</v>
      </c>
      <c r="AC175" s="33" t="s">
        <v>172</v>
      </c>
      <c r="AD175" s="28"/>
      <c r="AE175" s="29" t="s">
        <v>333</v>
      </c>
      <c r="AF175" s="29" t="s">
        <v>209</v>
      </c>
      <c r="AG175" s="29" t="s">
        <v>331</v>
      </c>
      <c r="AH175" s="29" t="s">
        <v>78</v>
      </c>
      <c r="AI175" s="29" t="s">
        <v>319</v>
      </c>
      <c r="AJ175" s="29" t="s">
        <v>24</v>
      </c>
      <c r="AK175" s="29" t="s">
        <v>179</v>
      </c>
      <c r="AL175" s="29" t="s">
        <v>216</v>
      </c>
      <c r="AM175" s="29" t="s">
        <v>140</v>
      </c>
      <c r="AN175" s="32" t="s">
        <v>189</v>
      </c>
      <c r="AO175" s="13"/>
      <c r="AP175" s="13"/>
      <c r="AQ175" s="12"/>
      <c r="AR175" s="49">
        <f t="shared" ref="AR175:AR185" si="712">(IF(M175="","",(IF(MID(M175,2,1)="-",LEFT(M175,1),LEFT(M175,2)))+0))</f>
        <v>2</v>
      </c>
      <c r="AS175" s="47"/>
      <c r="AT175" s="48">
        <f t="shared" si="646"/>
        <v>3</v>
      </c>
      <c r="AU175" s="48">
        <f t="shared" si="647"/>
        <v>3</v>
      </c>
      <c r="AV175" s="48">
        <f t="shared" si="648"/>
        <v>4</v>
      </c>
      <c r="AW175" s="48">
        <f t="shared" si="649"/>
        <v>2</v>
      </c>
      <c r="AX175" s="48">
        <f t="shared" si="650"/>
        <v>2</v>
      </c>
      <c r="AY175" s="48">
        <f t="shared" si="651"/>
        <v>4</v>
      </c>
      <c r="AZ175" s="48">
        <f t="shared" si="652"/>
        <v>4</v>
      </c>
      <c r="BA175" s="48">
        <f t="shared" si="653"/>
        <v>9</v>
      </c>
      <c r="BB175" s="48">
        <f t="shared" si="654"/>
        <v>2</v>
      </c>
      <c r="BC175" s="46">
        <f t="shared" si="655"/>
        <v>2</v>
      </c>
      <c r="BP175" s="9"/>
      <c r="BQ175" s="49">
        <f t="shared" ref="BQ175:BQ185" si="713">(IF(M175="","",IF(RIGHT(M175,2)="10",RIGHT(M175,2),RIGHT(M175,1))+0))</f>
        <v>3</v>
      </c>
      <c r="BR175" s="47"/>
      <c r="BS175" s="48">
        <f t="shared" si="657"/>
        <v>3</v>
      </c>
      <c r="BT175" s="48">
        <f t="shared" si="658"/>
        <v>2</v>
      </c>
      <c r="BU175" s="48">
        <f t="shared" si="659"/>
        <v>1</v>
      </c>
      <c r="BV175" s="48">
        <f t="shared" si="660"/>
        <v>1</v>
      </c>
      <c r="BW175" s="48">
        <f t="shared" si="661"/>
        <v>3</v>
      </c>
      <c r="BX175" s="48">
        <f t="shared" si="662"/>
        <v>1</v>
      </c>
      <c r="BY175" s="48">
        <f t="shared" si="663"/>
        <v>0</v>
      </c>
      <c r="BZ175" s="48">
        <f t="shared" si="664"/>
        <v>2</v>
      </c>
      <c r="CA175" s="48">
        <f t="shared" si="665"/>
        <v>0</v>
      </c>
      <c r="CB175" s="46">
        <f t="shared" si="666"/>
        <v>2</v>
      </c>
      <c r="CP175" s="49" t="str">
        <f t="shared" ref="CP175:CP185" si="714">(IF(M175="","",IF(AR175&gt;BQ175,"H",IF(AR175&lt;BQ175,"A","D"))))</f>
        <v>A</v>
      </c>
      <c r="CQ175" s="47"/>
      <c r="CR175" s="48" t="str">
        <f t="shared" si="668"/>
        <v>D</v>
      </c>
      <c r="CS175" s="48" t="str">
        <f t="shared" si="669"/>
        <v>H</v>
      </c>
      <c r="CT175" s="48" t="str">
        <f t="shared" si="670"/>
        <v>H</v>
      </c>
      <c r="CU175" s="48" t="str">
        <f t="shared" si="671"/>
        <v>H</v>
      </c>
      <c r="CV175" s="48" t="str">
        <f t="shared" si="672"/>
        <v>A</v>
      </c>
      <c r="CW175" s="48" t="str">
        <f t="shared" si="673"/>
        <v>H</v>
      </c>
      <c r="CX175" s="48" t="str">
        <f t="shared" si="674"/>
        <v>H</v>
      </c>
      <c r="CY175" s="48" t="str">
        <f t="shared" si="675"/>
        <v>H</v>
      </c>
      <c r="CZ175" s="48" t="str">
        <f t="shared" si="676"/>
        <v>H</v>
      </c>
      <c r="DA175" s="46" t="str">
        <f t="shared" si="677"/>
        <v>D</v>
      </c>
      <c r="DO175" s="17" t="str">
        <f t="shared" si="678"/>
        <v>Carshalton Athletic</v>
      </c>
      <c r="DP175" s="21">
        <f t="shared" si="679"/>
        <v>22</v>
      </c>
      <c r="DQ175" s="11">
        <f t="shared" si="680"/>
        <v>7</v>
      </c>
      <c r="DR175" s="11">
        <f t="shared" si="681"/>
        <v>2</v>
      </c>
      <c r="DS175" s="11">
        <f t="shared" si="682"/>
        <v>2</v>
      </c>
      <c r="DT175" s="11">
        <f>COUNTIF(CQ$174:CQ$185,"A")</f>
        <v>3</v>
      </c>
      <c r="DU175" s="11">
        <f>COUNTIF(CQ$174:CQ$185,"D")</f>
        <v>4</v>
      </c>
      <c r="DV175" s="11">
        <f>COUNTIF(CQ$174:CQ$185,"H")</f>
        <v>4</v>
      </c>
      <c r="DW175" s="21">
        <f t="shared" si="683"/>
        <v>10</v>
      </c>
      <c r="DX175" s="21">
        <f t="shared" si="684"/>
        <v>6</v>
      </c>
      <c r="DY175" s="21">
        <f t="shared" si="685"/>
        <v>6</v>
      </c>
      <c r="DZ175" s="20">
        <f>SUM($AR175:$BO175)+SUM(BR$174:BR$185)</f>
        <v>59</v>
      </c>
      <c r="EA175" s="20">
        <f>SUM($BQ175:$CN175)+SUM(AS$174:AS$185)</f>
        <v>44</v>
      </c>
      <c r="EB175" s="21">
        <f t="shared" si="686"/>
        <v>36</v>
      </c>
      <c r="EC175" s="20">
        <f t="shared" si="687"/>
        <v>15</v>
      </c>
      <c r="ED175" s="9"/>
      <c r="EE175" s="11">
        <f t="shared" si="688"/>
        <v>22</v>
      </c>
      <c r="EF175" s="11">
        <f t="shared" si="689"/>
        <v>10</v>
      </c>
      <c r="EG175" s="11">
        <f t="shared" si="690"/>
        <v>6</v>
      </c>
      <c r="EH175" s="11">
        <f t="shared" si="691"/>
        <v>6</v>
      </c>
      <c r="EI175" s="11">
        <f t="shared" si="692"/>
        <v>59</v>
      </c>
      <c r="EJ175" s="11">
        <f t="shared" si="693"/>
        <v>44</v>
      </c>
      <c r="EK175" s="11">
        <f t="shared" si="694"/>
        <v>36</v>
      </c>
      <c r="EL175" s="11">
        <f t="shared" si="695"/>
        <v>15</v>
      </c>
      <c r="EN175" s="8">
        <f t="shared" si="696"/>
        <v>0</v>
      </c>
      <c r="EO175" s="8">
        <f t="shared" si="697"/>
        <v>0</v>
      </c>
      <c r="EP175" s="8">
        <f t="shared" si="698"/>
        <v>0</v>
      </c>
      <c r="EQ175" s="8">
        <f t="shared" si="699"/>
        <v>0</v>
      </c>
      <c r="ER175" s="8">
        <f t="shared" si="700"/>
        <v>0</v>
      </c>
      <c r="ES175" s="8">
        <f t="shared" si="701"/>
        <v>0</v>
      </c>
      <c r="ET175" s="8">
        <f t="shared" si="702"/>
        <v>0</v>
      </c>
      <c r="EU175" s="8">
        <f t="shared" si="703"/>
        <v>0</v>
      </c>
      <c r="EW175" s="8" t="str">
        <f t="shared" si="704"/>
        <v/>
      </c>
      <c r="EX175" s="8" t="str">
        <f t="shared" si="705"/>
        <v/>
      </c>
      <c r="EY175" s="8" t="str">
        <f t="shared" si="706"/>
        <v/>
      </c>
      <c r="EZ175" s="8" t="str">
        <f t="shared" si="707"/>
        <v/>
      </c>
      <c r="FA175" s="8" t="str">
        <f t="shared" si="708"/>
        <v/>
      </c>
      <c r="FB175" s="8" t="str">
        <f t="shared" si="709"/>
        <v/>
      </c>
      <c r="FC175" s="8" t="str">
        <f t="shared" si="710"/>
        <v/>
      </c>
      <c r="FD175" s="8" t="str">
        <f t="shared" si="711"/>
        <v/>
      </c>
      <c r="FF175" s="79" t="s">
        <v>108</v>
      </c>
      <c r="FG175" s="61">
        <v>20</v>
      </c>
      <c r="FH175" s="59"/>
      <c r="FI175" s="60">
        <v>35</v>
      </c>
      <c r="FJ175" s="60">
        <v>20</v>
      </c>
      <c r="FK175" s="60">
        <v>20</v>
      </c>
      <c r="FL175" s="60">
        <v>25</v>
      </c>
      <c r="FM175" s="60">
        <v>20</v>
      </c>
      <c r="FN175" s="60">
        <v>20</v>
      </c>
      <c r="FO175" s="60">
        <v>20</v>
      </c>
      <c r="FP175" s="60">
        <v>30</v>
      </c>
      <c r="FQ175" s="60">
        <v>25</v>
      </c>
      <c r="FR175" s="58">
        <v>30</v>
      </c>
      <c r="FS175" s="10"/>
      <c r="FT175" s="10"/>
    </row>
    <row r="176" spans="1:185" s="8" customFormat="1" x14ac:dyDescent="0.2">
      <c r="A176" s="8">
        <v>3</v>
      </c>
      <c r="B176" s="8" t="s">
        <v>466</v>
      </c>
      <c r="C176" s="16">
        <v>22</v>
      </c>
      <c r="D176" s="16">
        <v>13</v>
      </c>
      <c r="E176" s="16">
        <v>5</v>
      </c>
      <c r="F176" s="16">
        <v>4</v>
      </c>
      <c r="G176" s="16">
        <v>57</v>
      </c>
      <c r="H176" s="16">
        <v>30</v>
      </c>
      <c r="I176" s="15" t="s">
        <v>503</v>
      </c>
      <c r="J176" s="16">
        <f t="shared" si="644"/>
        <v>27</v>
      </c>
      <c r="L176" s="79" t="s">
        <v>466</v>
      </c>
      <c r="M176" s="33" t="s">
        <v>60</v>
      </c>
      <c r="N176" s="29" t="s">
        <v>135</v>
      </c>
      <c r="O176" s="28"/>
      <c r="P176" s="29" t="s">
        <v>21</v>
      </c>
      <c r="Q176" s="29" t="s">
        <v>16</v>
      </c>
      <c r="R176" s="29" t="s">
        <v>83</v>
      </c>
      <c r="S176" s="29" t="s">
        <v>143</v>
      </c>
      <c r="T176" s="29" t="s">
        <v>143</v>
      </c>
      <c r="U176" s="29" t="s">
        <v>152</v>
      </c>
      <c r="V176" s="29" t="s">
        <v>102</v>
      </c>
      <c r="W176" s="29" t="s">
        <v>33</v>
      </c>
      <c r="X176" s="32" t="s">
        <v>106</v>
      </c>
      <c r="Y176" s="13"/>
      <c r="Z176" s="13"/>
      <c r="AA176" s="13"/>
      <c r="AB176" s="79" t="s">
        <v>466</v>
      </c>
      <c r="AC176" s="33" t="s">
        <v>364</v>
      </c>
      <c r="AD176" s="29" t="s">
        <v>129</v>
      </c>
      <c r="AE176" s="28"/>
      <c r="AF176" s="29" t="s">
        <v>172</v>
      </c>
      <c r="AG176" s="29" t="s">
        <v>189</v>
      </c>
      <c r="AH176" s="29" t="s">
        <v>181</v>
      </c>
      <c r="AI176" s="29" t="s">
        <v>24</v>
      </c>
      <c r="AJ176" s="29" t="s">
        <v>82</v>
      </c>
      <c r="AK176" s="29" t="s">
        <v>61</v>
      </c>
      <c r="AL176" s="29" t="s">
        <v>179</v>
      </c>
      <c r="AM176" s="29" t="s">
        <v>14</v>
      </c>
      <c r="AN176" s="32" t="s">
        <v>15</v>
      </c>
      <c r="AO176" s="13"/>
      <c r="AP176" s="13"/>
      <c r="AQ176" s="12"/>
      <c r="AR176" s="49">
        <f t="shared" si="712"/>
        <v>7</v>
      </c>
      <c r="AS176" s="48">
        <f t="shared" ref="AS176:AS185" si="715">(IF(N176="","",(IF(MID(N176,2,1)="-",LEFT(N176,1),LEFT(N176,2)))+0))</f>
        <v>1</v>
      </c>
      <c r="AT176" s="47"/>
      <c r="AU176" s="48">
        <f t="shared" si="647"/>
        <v>2</v>
      </c>
      <c r="AV176" s="48">
        <f t="shared" si="648"/>
        <v>2</v>
      </c>
      <c r="AW176" s="48">
        <f t="shared" si="649"/>
        <v>2</v>
      </c>
      <c r="AX176" s="48">
        <f t="shared" si="650"/>
        <v>3</v>
      </c>
      <c r="AY176" s="48">
        <f t="shared" si="651"/>
        <v>3</v>
      </c>
      <c r="AZ176" s="48">
        <f t="shared" si="652"/>
        <v>4</v>
      </c>
      <c r="BA176" s="48">
        <f t="shared" si="653"/>
        <v>2</v>
      </c>
      <c r="BB176" s="48">
        <f t="shared" si="654"/>
        <v>6</v>
      </c>
      <c r="BC176" s="46">
        <f t="shared" si="655"/>
        <v>0</v>
      </c>
      <c r="BP176" s="9"/>
      <c r="BQ176" s="49">
        <f t="shared" si="713"/>
        <v>0</v>
      </c>
      <c r="BR176" s="48">
        <f t="shared" ref="BR176:BR185" si="716">(IF(N176="","",IF(RIGHT(N176,2)="10",RIGHT(N176,2),RIGHT(N176,1))+0))</f>
        <v>3</v>
      </c>
      <c r="BS176" s="47"/>
      <c r="BT176" s="48">
        <f t="shared" si="658"/>
        <v>2</v>
      </c>
      <c r="BU176" s="48">
        <f t="shared" si="659"/>
        <v>1</v>
      </c>
      <c r="BV176" s="48">
        <f t="shared" si="660"/>
        <v>3</v>
      </c>
      <c r="BW176" s="48">
        <f t="shared" si="661"/>
        <v>1</v>
      </c>
      <c r="BX176" s="48">
        <f t="shared" si="662"/>
        <v>1</v>
      </c>
      <c r="BY176" s="48">
        <f t="shared" si="663"/>
        <v>0</v>
      </c>
      <c r="BZ176" s="48">
        <f t="shared" si="664"/>
        <v>0</v>
      </c>
      <c r="CA176" s="48">
        <f t="shared" si="665"/>
        <v>0</v>
      </c>
      <c r="CB176" s="46">
        <f t="shared" si="666"/>
        <v>3</v>
      </c>
      <c r="CP176" s="49" t="str">
        <f t="shared" si="714"/>
        <v>H</v>
      </c>
      <c r="CQ176" s="48" t="str">
        <f t="shared" ref="CQ176:CQ185" si="717">(IF(N176="","",IF(AS176&gt;BR176,"H",IF(AS176&lt;BR176,"A","D"))))</f>
        <v>A</v>
      </c>
      <c r="CR176" s="47"/>
      <c r="CS176" s="48" t="str">
        <f t="shared" si="669"/>
        <v>D</v>
      </c>
      <c r="CT176" s="48" t="str">
        <f t="shared" si="670"/>
        <v>H</v>
      </c>
      <c r="CU176" s="48" t="str">
        <f t="shared" si="671"/>
        <v>A</v>
      </c>
      <c r="CV176" s="48" t="str">
        <f t="shared" si="672"/>
        <v>H</v>
      </c>
      <c r="CW176" s="48" t="str">
        <f t="shared" si="673"/>
        <v>H</v>
      </c>
      <c r="CX176" s="48" t="str">
        <f t="shared" si="674"/>
        <v>H</v>
      </c>
      <c r="CY176" s="48" t="str">
        <f t="shared" si="675"/>
        <v>H</v>
      </c>
      <c r="CZ176" s="48" t="str">
        <f t="shared" si="676"/>
        <v>H</v>
      </c>
      <c r="DA176" s="46" t="str">
        <f t="shared" si="677"/>
        <v>A</v>
      </c>
      <c r="DO176" s="17" t="str">
        <f t="shared" si="678"/>
        <v>Cray Wanderers</v>
      </c>
      <c r="DP176" s="21">
        <f t="shared" si="679"/>
        <v>22</v>
      </c>
      <c r="DQ176" s="11">
        <f t="shared" si="680"/>
        <v>7</v>
      </c>
      <c r="DR176" s="11">
        <f t="shared" si="681"/>
        <v>1</v>
      </c>
      <c r="DS176" s="11">
        <f t="shared" si="682"/>
        <v>3</v>
      </c>
      <c r="DT176" s="11">
        <f>COUNTIF(CR$174:CR$185,"A")</f>
        <v>6</v>
      </c>
      <c r="DU176" s="11">
        <f>COUNTIF(CR$174:CR$185,"D")</f>
        <v>4</v>
      </c>
      <c r="DV176" s="11">
        <f>COUNTIF(CR$174:CR$185,"H")</f>
        <v>1</v>
      </c>
      <c r="DW176" s="21">
        <f t="shared" si="683"/>
        <v>13</v>
      </c>
      <c r="DX176" s="21">
        <f t="shared" si="684"/>
        <v>5</v>
      </c>
      <c r="DY176" s="21">
        <f t="shared" si="685"/>
        <v>4</v>
      </c>
      <c r="DZ176" s="20">
        <f>SUM($AR176:$BO176)+SUM(BS$174:BS$185)</f>
        <v>57</v>
      </c>
      <c r="EA176" s="20">
        <f>SUM($BQ176:$CN176)+SUM(AT$174:AT$185)</f>
        <v>30</v>
      </c>
      <c r="EB176" s="62" t="str">
        <f>(DW176*3)+DX176-4&amp;"x"</f>
        <v>40x</v>
      </c>
      <c r="EC176" s="20">
        <f t="shared" si="687"/>
        <v>27</v>
      </c>
      <c r="ED176" s="9"/>
      <c r="EE176" s="11">
        <f t="shared" si="688"/>
        <v>22</v>
      </c>
      <c r="EF176" s="11">
        <f t="shared" si="689"/>
        <v>13</v>
      </c>
      <c r="EG176" s="11">
        <f t="shared" si="690"/>
        <v>5</v>
      </c>
      <c r="EH176" s="11">
        <f t="shared" si="691"/>
        <v>4</v>
      </c>
      <c r="EI176" s="11">
        <f t="shared" si="692"/>
        <v>57</v>
      </c>
      <c r="EJ176" s="11">
        <f t="shared" si="693"/>
        <v>30</v>
      </c>
      <c r="EK176" s="11" t="str">
        <f t="shared" si="694"/>
        <v>40x</v>
      </c>
      <c r="EL176" s="11">
        <f t="shared" si="695"/>
        <v>27</v>
      </c>
      <c r="EN176" s="8">
        <f t="shared" si="696"/>
        <v>0</v>
      </c>
      <c r="EO176" s="8">
        <f t="shared" si="697"/>
        <v>0</v>
      </c>
      <c r="EP176" s="8">
        <f t="shared" si="698"/>
        <v>0</v>
      </c>
      <c r="EQ176" s="8">
        <f t="shared" si="699"/>
        <v>0</v>
      </c>
      <c r="ER176" s="8">
        <f t="shared" si="700"/>
        <v>0</v>
      </c>
      <c r="ES176" s="8">
        <f t="shared" si="701"/>
        <v>0</v>
      </c>
      <c r="ET176" s="8">
        <f t="shared" si="702"/>
        <v>0</v>
      </c>
      <c r="EU176" s="8">
        <f t="shared" si="703"/>
        <v>0</v>
      </c>
      <c r="EW176" s="8" t="str">
        <f t="shared" si="704"/>
        <v/>
      </c>
      <c r="EX176" s="8" t="str">
        <f t="shared" si="705"/>
        <v/>
      </c>
      <c r="EY176" s="8" t="str">
        <f t="shared" si="706"/>
        <v/>
      </c>
      <c r="EZ176" s="8" t="str">
        <f t="shared" si="707"/>
        <v/>
      </c>
      <c r="FA176" s="8" t="str">
        <f t="shared" si="708"/>
        <v/>
      </c>
      <c r="FB176" s="8" t="str">
        <f t="shared" si="709"/>
        <v/>
      </c>
      <c r="FC176" s="8" t="str">
        <f t="shared" si="710"/>
        <v/>
      </c>
      <c r="FD176" s="8" t="str">
        <f t="shared" si="711"/>
        <v/>
      </c>
      <c r="FF176" s="79" t="s">
        <v>466</v>
      </c>
      <c r="FG176" s="61">
        <v>34</v>
      </c>
      <c r="FH176" s="60">
        <v>37</v>
      </c>
      <c r="FI176" s="59"/>
      <c r="FJ176" s="60">
        <v>36</v>
      </c>
      <c r="FK176" s="60">
        <v>35</v>
      </c>
      <c r="FL176" s="60">
        <v>29</v>
      </c>
      <c r="FM176" s="60">
        <v>40</v>
      </c>
      <c r="FN176" s="60">
        <v>28</v>
      </c>
      <c r="FO176" s="60">
        <v>33</v>
      </c>
      <c r="FP176" s="60">
        <v>27</v>
      </c>
      <c r="FQ176" s="60">
        <v>26</v>
      </c>
      <c r="FR176" s="58">
        <v>39</v>
      </c>
      <c r="FS176" s="10"/>
      <c r="FT176" s="10"/>
    </row>
    <row r="177" spans="1:185" s="8" customFormat="1" x14ac:dyDescent="0.2">
      <c r="A177" s="8">
        <v>4</v>
      </c>
      <c r="B177" s="8" t="s">
        <v>53</v>
      </c>
      <c r="C177" s="16">
        <v>22</v>
      </c>
      <c r="D177" s="16">
        <v>12</v>
      </c>
      <c r="E177" s="16">
        <v>2</v>
      </c>
      <c r="F177" s="16">
        <v>8</v>
      </c>
      <c r="G177" s="16">
        <v>51</v>
      </c>
      <c r="H177" s="16">
        <v>45</v>
      </c>
      <c r="I177" s="15">
        <v>38</v>
      </c>
      <c r="J177" s="16">
        <f t="shared" si="644"/>
        <v>6</v>
      </c>
      <c r="L177" s="79" t="s">
        <v>76</v>
      </c>
      <c r="M177" s="33" t="s">
        <v>75</v>
      </c>
      <c r="N177" s="29" t="s">
        <v>143</v>
      </c>
      <c r="O177" s="29" t="s">
        <v>161</v>
      </c>
      <c r="P177" s="28"/>
      <c r="Q177" s="29" t="s">
        <v>312</v>
      </c>
      <c r="R177" s="29" t="s">
        <v>62</v>
      </c>
      <c r="S177" s="29" t="s">
        <v>21</v>
      </c>
      <c r="T177" s="29" t="s">
        <v>192</v>
      </c>
      <c r="U177" s="29" t="s">
        <v>13</v>
      </c>
      <c r="V177" s="29" t="s">
        <v>102</v>
      </c>
      <c r="W177" s="29" t="s">
        <v>62</v>
      </c>
      <c r="X177" s="32" t="s">
        <v>28</v>
      </c>
      <c r="Y177" s="13"/>
      <c r="Z177" s="13"/>
      <c r="AA177" s="13"/>
      <c r="AB177" s="79" t="s">
        <v>76</v>
      </c>
      <c r="AC177" s="33" t="s">
        <v>207</v>
      </c>
      <c r="AD177" s="29" t="s">
        <v>171</v>
      </c>
      <c r="AE177" s="29" t="s">
        <v>139</v>
      </c>
      <c r="AF177" s="28"/>
      <c r="AG177" s="29" t="s">
        <v>247</v>
      </c>
      <c r="AH177" s="29" t="s">
        <v>216</v>
      </c>
      <c r="AI177" s="29" t="s">
        <v>185</v>
      </c>
      <c r="AJ177" s="29" t="s">
        <v>307</v>
      </c>
      <c r="AK177" s="29" t="s">
        <v>264</v>
      </c>
      <c r="AL177" s="29" t="s">
        <v>364</v>
      </c>
      <c r="AM177" s="29" t="s">
        <v>354</v>
      </c>
      <c r="AN177" s="32" t="s">
        <v>78</v>
      </c>
      <c r="AO177" s="13"/>
      <c r="AP177" s="13"/>
      <c r="AQ177" s="12"/>
      <c r="AR177" s="49">
        <f t="shared" si="712"/>
        <v>3</v>
      </c>
      <c r="AS177" s="48">
        <f t="shared" si="715"/>
        <v>3</v>
      </c>
      <c r="AT177" s="48">
        <f t="shared" ref="AT177:AT185" si="718">(IF(O177="","",(IF(MID(O177,2,1)="-",LEFT(O177,1),LEFT(O177,2)))+0))</f>
        <v>0</v>
      </c>
      <c r="AU177" s="47"/>
      <c r="AV177" s="48">
        <f t="shared" si="648"/>
        <v>10</v>
      </c>
      <c r="AW177" s="48">
        <f t="shared" si="649"/>
        <v>4</v>
      </c>
      <c r="AX177" s="48">
        <f t="shared" si="650"/>
        <v>2</v>
      </c>
      <c r="AY177" s="48">
        <f t="shared" si="651"/>
        <v>9</v>
      </c>
      <c r="AZ177" s="48">
        <f t="shared" si="652"/>
        <v>6</v>
      </c>
      <c r="BA177" s="48">
        <f t="shared" si="653"/>
        <v>2</v>
      </c>
      <c r="BB177" s="48">
        <f t="shared" si="654"/>
        <v>4</v>
      </c>
      <c r="BC177" s="46">
        <f t="shared" si="655"/>
        <v>3</v>
      </c>
      <c r="BP177" s="9"/>
      <c r="BQ177" s="49">
        <f t="shared" si="713"/>
        <v>3</v>
      </c>
      <c r="BR177" s="48">
        <f t="shared" si="716"/>
        <v>1</v>
      </c>
      <c r="BS177" s="48">
        <f t="shared" ref="BS177:BS185" si="719">(IF(O177="","",IF(RIGHT(O177,2)="10",RIGHT(O177,2),RIGHT(O177,1))+0))</f>
        <v>0</v>
      </c>
      <c r="BT177" s="47"/>
      <c r="BU177" s="48">
        <f t="shared" si="659"/>
        <v>0</v>
      </c>
      <c r="BV177" s="48">
        <f t="shared" si="660"/>
        <v>1</v>
      </c>
      <c r="BW177" s="48">
        <f t="shared" si="661"/>
        <v>2</v>
      </c>
      <c r="BX177" s="48">
        <f t="shared" si="662"/>
        <v>0</v>
      </c>
      <c r="BY177" s="48">
        <f t="shared" si="663"/>
        <v>1</v>
      </c>
      <c r="BZ177" s="48">
        <f t="shared" si="664"/>
        <v>0</v>
      </c>
      <c r="CA177" s="48">
        <f t="shared" si="665"/>
        <v>1</v>
      </c>
      <c r="CB177" s="46">
        <f t="shared" si="666"/>
        <v>0</v>
      </c>
      <c r="CP177" s="49" t="str">
        <f t="shared" si="714"/>
        <v>D</v>
      </c>
      <c r="CQ177" s="48" t="str">
        <f t="shared" si="717"/>
        <v>H</v>
      </c>
      <c r="CR177" s="48" t="str">
        <f t="shared" ref="CR177:CR185" si="720">(IF(O177="","",IF(AT177&gt;BS177,"H",IF(AT177&lt;BS177,"A","D"))))</f>
        <v>D</v>
      </c>
      <c r="CS177" s="47"/>
      <c r="CT177" s="48" t="str">
        <f t="shared" si="670"/>
        <v>H</v>
      </c>
      <c r="CU177" s="48" t="str">
        <f t="shared" si="671"/>
        <v>H</v>
      </c>
      <c r="CV177" s="48" t="str">
        <f t="shared" si="672"/>
        <v>D</v>
      </c>
      <c r="CW177" s="48" t="str">
        <f t="shared" si="673"/>
        <v>H</v>
      </c>
      <c r="CX177" s="48" t="str">
        <f t="shared" si="674"/>
        <v>H</v>
      </c>
      <c r="CY177" s="48" t="str">
        <f t="shared" si="675"/>
        <v>H</v>
      </c>
      <c r="CZ177" s="48" t="str">
        <f t="shared" si="676"/>
        <v>H</v>
      </c>
      <c r="DA177" s="46" t="str">
        <f t="shared" si="677"/>
        <v>H</v>
      </c>
      <c r="DO177" s="17" t="str">
        <f t="shared" si="678"/>
        <v>Hastings United</v>
      </c>
      <c r="DP177" s="21">
        <f t="shared" si="679"/>
        <v>22</v>
      </c>
      <c r="DQ177" s="11">
        <f t="shared" si="680"/>
        <v>8</v>
      </c>
      <c r="DR177" s="11">
        <f t="shared" si="681"/>
        <v>3</v>
      </c>
      <c r="DS177" s="11">
        <f t="shared" si="682"/>
        <v>0</v>
      </c>
      <c r="DT177" s="11">
        <f>COUNTIF(CS$174:CS$185,"A")</f>
        <v>4</v>
      </c>
      <c r="DU177" s="11">
        <f>COUNTIF(CS$174:CS$185,"D")</f>
        <v>4</v>
      </c>
      <c r="DV177" s="11">
        <f>COUNTIF(CS$174:CS$185,"H")</f>
        <v>3</v>
      </c>
      <c r="DW177" s="21">
        <f t="shared" si="683"/>
        <v>12</v>
      </c>
      <c r="DX177" s="21">
        <f t="shared" si="684"/>
        <v>7</v>
      </c>
      <c r="DY177" s="21">
        <f t="shared" si="685"/>
        <v>3</v>
      </c>
      <c r="DZ177" s="20">
        <f>SUM($AR177:$BO177)+SUM(BT$174:BT$185)</f>
        <v>75</v>
      </c>
      <c r="EA177" s="20">
        <f>SUM($BQ177:$CN177)+SUM(AU$174:AU$185)</f>
        <v>32</v>
      </c>
      <c r="EB177" s="21">
        <f t="shared" si="686"/>
        <v>43</v>
      </c>
      <c r="EC177" s="20">
        <f t="shared" si="687"/>
        <v>43</v>
      </c>
      <c r="ED177" s="9"/>
      <c r="EE177" s="11">
        <f t="shared" si="688"/>
        <v>22</v>
      </c>
      <c r="EF177" s="11">
        <f t="shared" si="689"/>
        <v>12</v>
      </c>
      <c r="EG177" s="11">
        <f t="shared" si="690"/>
        <v>7</v>
      </c>
      <c r="EH177" s="11">
        <f t="shared" si="691"/>
        <v>3</v>
      </c>
      <c r="EI177" s="11">
        <f t="shared" si="692"/>
        <v>75</v>
      </c>
      <c r="EJ177" s="11">
        <f t="shared" si="693"/>
        <v>32</v>
      </c>
      <c r="EK177" s="11">
        <f t="shared" si="694"/>
        <v>43</v>
      </c>
      <c r="EL177" s="11">
        <f t="shared" si="695"/>
        <v>43</v>
      </c>
      <c r="EN177" s="8">
        <f t="shared" si="696"/>
        <v>0</v>
      </c>
      <c r="EO177" s="8">
        <f t="shared" si="697"/>
        <v>0</v>
      </c>
      <c r="EP177" s="8">
        <f t="shared" si="698"/>
        <v>0</v>
      </c>
      <c r="EQ177" s="8">
        <f t="shared" si="699"/>
        <v>0</v>
      </c>
      <c r="ER177" s="8">
        <f t="shared" si="700"/>
        <v>0</v>
      </c>
      <c r="ES177" s="8">
        <f t="shared" si="701"/>
        <v>0</v>
      </c>
      <c r="ET177" s="8">
        <f t="shared" si="702"/>
        <v>0</v>
      </c>
      <c r="EU177" s="8">
        <f t="shared" si="703"/>
        <v>0</v>
      </c>
      <c r="EW177" s="8" t="str">
        <f t="shared" si="704"/>
        <v/>
      </c>
      <c r="EX177" s="8" t="str">
        <f t="shared" si="705"/>
        <v/>
      </c>
      <c r="EY177" s="8" t="str">
        <f t="shared" si="706"/>
        <v/>
      </c>
      <c r="EZ177" s="8" t="str">
        <f t="shared" si="707"/>
        <v/>
      </c>
      <c r="FA177" s="8" t="str">
        <f t="shared" si="708"/>
        <v/>
      </c>
      <c r="FB177" s="8" t="str">
        <f t="shared" si="709"/>
        <v/>
      </c>
      <c r="FC177" s="8" t="str">
        <f t="shared" si="710"/>
        <v/>
      </c>
      <c r="FD177" s="8" t="str">
        <f t="shared" si="711"/>
        <v/>
      </c>
      <c r="FF177" s="79" t="s">
        <v>76</v>
      </c>
      <c r="FG177" s="61">
        <v>51</v>
      </c>
      <c r="FH177" s="60">
        <v>40</v>
      </c>
      <c r="FI177" s="60">
        <v>29</v>
      </c>
      <c r="FJ177" s="59"/>
      <c r="FK177" s="60">
        <v>37</v>
      </c>
      <c r="FL177" s="60">
        <v>31</v>
      </c>
      <c r="FM177" s="60">
        <v>23</v>
      </c>
      <c r="FN177" s="60">
        <v>44</v>
      </c>
      <c r="FO177" s="60">
        <v>31</v>
      </c>
      <c r="FP177" s="60">
        <v>46</v>
      </c>
      <c r="FQ177" s="60">
        <v>48</v>
      </c>
      <c r="FR177" s="58">
        <v>22</v>
      </c>
      <c r="FS177" s="10"/>
      <c r="FT177" s="10"/>
    </row>
    <row r="178" spans="1:185" s="8" customFormat="1" x14ac:dyDescent="0.2">
      <c r="A178" s="8">
        <v>5</v>
      </c>
      <c r="B178" s="8" t="s">
        <v>108</v>
      </c>
      <c r="C178" s="16">
        <v>22</v>
      </c>
      <c r="D178" s="16">
        <v>10</v>
      </c>
      <c r="E178" s="16">
        <v>6</v>
      </c>
      <c r="F178" s="16">
        <v>6</v>
      </c>
      <c r="G178" s="16">
        <v>59</v>
      </c>
      <c r="H178" s="16">
        <v>44</v>
      </c>
      <c r="I178" s="15">
        <v>36</v>
      </c>
      <c r="J178" s="16">
        <f t="shared" si="644"/>
        <v>15</v>
      </c>
      <c r="L178" s="79" t="s">
        <v>395</v>
      </c>
      <c r="M178" s="33" t="s">
        <v>21</v>
      </c>
      <c r="N178" s="29" t="s">
        <v>106</v>
      </c>
      <c r="O178" s="29" t="s">
        <v>106</v>
      </c>
      <c r="P178" s="29" t="s">
        <v>111</v>
      </c>
      <c r="Q178" s="28"/>
      <c r="R178" s="29" t="s">
        <v>52</v>
      </c>
      <c r="S178" s="29" t="s">
        <v>52</v>
      </c>
      <c r="T178" s="29" t="s">
        <v>143</v>
      </c>
      <c r="U178" s="29" t="s">
        <v>148</v>
      </c>
      <c r="V178" s="29" t="s">
        <v>160</v>
      </c>
      <c r="W178" s="29" t="s">
        <v>152</v>
      </c>
      <c r="X178" s="32" t="s">
        <v>79</v>
      </c>
      <c r="Y178" s="13"/>
      <c r="Z178" s="13"/>
      <c r="AA178" s="13"/>
      <c r="AB178" s="79" t="s">
        <v>395</v>
      </c>
      <c r="AC178" s="33" t="s">
        <v>349</v>
      </c>
      <c r="AD178" s="29" t="s">
        <v>234</v>
      </c>
      <c r="AE178" s="29" t="s">
        <v>350</v>
      </c>
      <c r="AF178" s="29" t="s">
        <v>231</v>
      </c>
      <c r="AG178" s="28"/>
      <c r="AH178" s="29" t="s">
        <v>488</v>
      </c>
      <c r="AI178" s="29" t="s">
        <v>129</v>
      </c>
      <c r="AJ178" s="29" t="s">
        <v>201</v>
      </c>
      <c r="AK178" s="29" t="s">
        <v>220</v>
      </c>
      <c r="AL178" s="29" t="s">
        <v>378</v>
      </c>
      <c r="AM178" s="29" t="s">
        <v>235</v>
      </c>
      <c r="AN178" s="32" t="s">
        <v>236</v>
      </c>
      <c r="AO178" s="13"/>
      <c r="AP178" s="13"/>
      <c r="AQ178" s="12"/>
      <c r="AR178" s="49">
        <f t="shared" si="712"/>
        <v>2</v>
      </c>
      <c r="AS178" s="48">
        <f t="shared" si="715"/>
        <v>0</v>
      </c>
      <c r="AT178" s="48">
        <f t="shared" si="718"/>
        <v>0</v>
      </c>
      <c r="AU178" s="48">
        <f t="shared" ref="AU178:AU185" si="721">(IF(P178="","",(IF(MID(P178,2,1)="-",LEFT(P178,1),LEFT(P178,2)))+0))</f>
        <v>0</v>
      </c>
      <c r="AV178" s="47"/>
      <c r="AW178" s="48">
        <f t="shared" si="649"/>
        <v>3</v>
      </c>
      <c r="AX178" s="48">
        <f t="shared" si="650"/>
        <v>3</v>
      </c>
      <c r="AY178" s="48">
        <f t="shared" si="651"/>
        <v>3</v>
      </c>
      <c r="AZ178" s="48">
        <f t="shared" si="652"/>
        <v>1</v>
      </c>
      <c r="BA178" s="48">
        <f t="shared" si="653"/>
        <v>5</v>
      </c>
      <c r="BB178" s="48">
        <f t="shared" si="654"/>
        <v>4</v>
      </c>
      <c r="BC178" s="46">
        <f t="shared" si="655"/>
        <v>0</v>
      </c>
      <c r="BP178" s="9"/>
      <c r="BQ178" s="49">
        <f t="shared" si="713"/>
        <v>2</v>
      </c>
      <c r="BR178" s="48">
        <f t="shared" si="716"/>
        <v>3</v>
      </c>
      <c r="BS178" s="48">
        <f t="shared" si="719"/>
        <v>3</v>
      </c>
      <c r="BT178" s="48">
        <f t="shared" ref="BT178:BT185" si="722">(IF(P178="","",IF(RIGHT(P178,2)="10",RIGHT(P178,2),RIGHT(P178,1))+0))</f>
        <v>4</v>
      </c>
      <c r="BU178" s="47"/>
      <c r="BV178" s="48">
        <f t="shared" si="660"/>
        <v>2</v>
      </c>
      <c r="BW178" s="48">
        <f t="shared" si="661"/>
        <v>2</v>
      </c>
      <c r="BX178" s="48">
        <f t="shared" si="662"/>
        <v>1</v>
      </c>
      <c r="BY178" s="48">
        <f t="shared" si="663"/>
        <v>6</v>
      </c>
      <c r="BZ178" s="48">
        <f t="shared" si="664"/>
        <v>1</v>
      </c>
      <c r="CA178" s="48">
        <f t="shared" si="665"/>
        <v>0</v>
      </c>
      <c r="CB178" s="46">
        <f t="shared" si="666"/>
        <v>2</v>
      </c>
      <c r="CP178" s="49" t="str">
        <f t="shared" si="714"/>
        <v>D</v>
      </c>
      <c r="CQ178" s="48" t="str">
        <f t="shared" si="717"/>
        <v>A</v>
      </c>
      <c r="CR178" s="48" t="str">
        <f t="shared" si="720"/>
        <v>A</v>
      </c>
      <c r="CS178" s="48" t="str">
        <f t="shared" ref="CS178:CS185" si="723">(IF(P178="","",IF(AU178&gt;BT178,"H",IF(AU178&lt;BT178,"A","D"))))</f>
        <v>A</v>
      </c>
      <c r="CT178" s="47"/>
      <c r="CU178" s="48" t="str">
        <f t="shared" si="671"/>
        <v>H</v>
      </c>
      <c r="CV178" s="48" t="str">
        <f t="shared" si="672"/>
        <v>H</v>
      </c>
      <c r="CW178" s="48" t="str">
        <f t="shared" si="673"/>
        <v>H</v>
      </c>
      <c r="CX178" s="48" t="str">
        <f t="shared" si="674"/>
        <v>A</v>
      </c>
      <c r="CY178" s="48" t="str">
        <f t="shared" si="675"/>
        <v>H</v>
      </c>
      <c r="CZ178" s="48" t="str">
        <f t="shared" si="676"/>
        <v>H</v>
      </c>
      <c r="DA178" s="46" t="str">
        <f t="shared" si="677"/>
        <v>A</v>
      </c>
      <c r="DO178" s="17" t="str">
        <f t="shared" si="678"/>
        <v>Herne Bay</v>
      </c>
      <c r="DP178" s="21">
        <f t="shared" si="679"/>
        <v>22</v>
      </c>
      <c r="DQ178" s="11">
        <f t="shared" si="680"/>
        <v>5</v>
      </c>
      <c r="DR178" s="11">
        <f t="shared" si="681"/>
        <v>1</v>
      </c>
      <c r="DS178" s="11">
        <f t="shared" si="682"/>
        <v>5</v>
      </c>
      <c r="DT178" s="11">
        <f>COUNTIF(CT$174:CT$185,"A")</f>
        <v>2</v>
      </c>
      <c r="DU178" s="11">
        <f>COUNTIF(CT$174:CT$185,"D")</f>
        <v>1</v>
      </c>
      <c r="DV178" s="11">
        <f>COUNTIF(CT$174:CT$185,"H")</f>
        <v>8</v>
      </c>
      <c r="DW178" s="21">
        <f t="shared" si="683"/>
        <v>7</v>
      </c>
      <c r="DX178" s="21">
        <f t="shared" si="684"/>
        <v>2</v>
      </c>
      <c r="DY178" s="21">
        <f t="shared" si="685"/>
        <v>13</v>
      </c>
      <c r="DZ178" s="20">
        <f>SUM($AR178:$BO178)+SUM(BU$174:BU$185)</f>
        <v>40</v>
      </c>
      <c r="EA178" s="20">
        <f>SUM($BQ178:$CN178)+SUM(AV$174:AV$185)</f>
        <v>72</v>
      </c>
      <c r="EB178" s="21">
        <f t="shared" si="686"/>
        <v>23</v>
      </c>
      <c r="EC178" s="20">
        <f t="shared" si="687"/>
        <v>-32</v>
      </c>
      <c r="ED178" s="9"/>
      <c r="EE178" s="11">
        <f t="shared" si="688"/>
        <v>22</v>
      </c>
      <c r="EF178" s="11">
        <f t="shared" si="689"/>
        <v>7</v>
      </c>
      <c r="EG178" s="11">
        <f t="shared" si="690"/>
        <v>2</v>
      </c>
      <c r="EH178" s="11">
        <f t="shared" si="691"/>
        <v>13</v>
      </c>
      <c r="EI178" s="11">
        <f t="shared" si="692"/>
        <v>40</v>
      </c>
      <c r="EJ178" s="11">
        <f t="shared" si="693"/>
        <v>72</v>
      </c>
      <c r="EK178" s="11">
        <f t="shared" si="694"/>
        <v>23</v>
      </c>
      <c r="EL178" s="11">
        <f t="shared" si="695"/>
        <v>-32</v>
      </c>
      <c r="EN178" s="8">
        <f t="shared" si="696"/>
        <v>0</v>
      </c>
      <c r="EO178" s="8">
        <f t="shared" si="697"/>
        <v>0</v>
      </c>
      <c r="EP178" s="8">
        <f t="shared" si="698"/>
        <v>0</v>
      </c>
      <c r="EQ178" s="8">
        <f t="shared" si="699"/>
        <v>0</v>
      </c>
      <c r="ER178" s="8">
        <f t="shared" si="700"/>
        <v>0</v>
      </c>
      <c r="ES178" s="8">
        <f t="shared" si="701"/>
        <v>0</v>
      </c>
      <c r="ET178" s="8">
        <f t="shared" si="702"/>
        <v>0</v>
      </c>
      <c r="EU178" s="8">
        <f t="shared" si="703"/>
        <v>0</v>
      </c>
      <c r="EW178" s="8" t="str">
        <f t="shared" si="704"/>
        <v/>
      </c>
      <c r="EX178" s="8" t="str">
        <f t="shared" si="705"/>
        <v/>
      </c>
      <c r="EY178" s="8" t="str">
        <f t="shared" si="706"/>
        <v/>
      </c>
      <c r="EZ178" s="8" t="str">
        <f t="shared" si="707"/>
        <v/>
      </c>
      <c r="FA178" s="8" t="str">
        <f t="shared" si="708"/>
        <v/>
      </c>
      <c r="FB178" s="8" t="str">
        <f t="shared" si="709"/>
        <v/>
      </c>
      <c r="FC178" s="8" t="str">
        <f t="shared" si="710"/>
        <v/>
      </c>
      <c r="FD178" s="8" t="str">
        <f t="shared" si="711"/>
        <v/>
      </c>
      <c r="FF178" s="79" t="s">
        <v>395</v>
      </c>
      <c r="FG178" s="61">
        <v>41</v>
      </c>
      <c r="FH178" s="60">
        <v>30</v>
      </c>
      <c r="FI178" s="60">
        <v>21</v>
      </c>
      <c r="FJ178" s="60">
        <v>25</v>
      </c>
      <c r="FK178" s="59"/>
      <c r="FL178" s="60">
        <v>27</v>
      </c>
      <c r="FM178" s="60">
        <v>33</v>
      </c>
      <c r="FN178" s="60">
        <v>19</v>
      </c>
      <c r="FO178" s="60">
        <v>32</v>
      </c>
      <c r="FP178" s="60">
        <v>52</v>
      </c>
      <c r="FQ178" s="60">
        <v>23</v>
      </c>
      <c r="FR178" s="58">
        <v>40</v>
      </c>
      <c r="FS178" s="10"/>
      <c r="FT178" s="10"/>
    </row>
    <row r="179" spans="1:185" s="8" customFormat="1" x14ac:dyDescent="0.2">
      <c r="A179" s="8">
        <v>6</v>
      </c>
      <c r="B179" s="8" t="s">
        <v>70</v>
      </c>
      <c r="C179" s="16">
        <v>22</v>
      </c>
      <c r="D179" s="16">
        <v>9</v>
      </c>
      <c r="E179" s="16">
        <v>6</v>
      </c>
      <c r="F179" s="16">
        <v>7</v>
      </c>
      <c r="G179" s="16">
        <v>57</v>
      </c>
      <c r="H179" s="16">
        <v>50</v>
      </c>
      <c r="I179" s="15">
        <v>33</v>
      </c>
      <c r="J179" s="16">
        <f t="shared" si="644"/>
        <v>7</v>
      </c>
      <c r="L179" s="79" t="s">
        <v>80</v>
      </c>
      <c r="M179" s="33" t="s">
        <v>152</v>
      </c>
      <c r="N179" s="29" t="s">
        <v>55</v>
      </c>
      <c r="O179" s="29" t="s">
        <v>135</v>
      </c>
      <c r="P179" s="29" t="s">
        <v>198</v>
      </c>
      <c r="Q179" s="29" t="s">
        <v>253</v>
      </c>
      <c r="R179" s="28"/>
      <c r="S179" s="29" t="s">
        <v>28</v>
      </c>
      <c r="T179" s="29" t="s">
        <v>13</v>
      </c>
      <c r="U179" s="29" t="s">
        <v>198</v>
      </c>
      <c r="V179" s="29" t="s">
        <v>152</v>
      </c>
      <c r="W179" s="29" t="s">
        <v>135</v>
      </c>
      <c r="X179" s="32" t="s">
        <v>35</v>
      </c>
      <c r="Y179" s="13"/>
      <c r="Z179" s="13"/>
      <c r="AA179" s="13"/>
      <c r="AB179" s="79" t="s">
        <v>80</v>
      </c>
      <c r="AC179" s="33" t="s">
        <v>231</v>
      </c>
      <c r="AD179" s="29" t="s">
        <v>185</v>
      </c>
      <c r="AE179" s="29" t="s">
        <v>207</v>
      </c>
      <c r="AF179" s="29" t="s">
        <v>169</v>
      </c>
      <c r="AG179" s="29" t="s">
        <v>14</v>
      </c>
      <c r="AH179" s="28"/>
      <c r="AI179" s="29" t="s">
        <v>174</v>
      </c>
      <c r="AJ179" s="29" t="s">
        <v>297</v>
      </c>
      <c r="AK179" s="29" t="s">
        <v>208</v>
      </c>
      <c r="AL179" s="29" t="s">
        <v>270</v>
      </c>
      <c r="AM179" s="29" t="s">
        <v>118</v>
      </c>
      <c r="AN179" s="32" t="s">
        <v>180</v>
      </c>
      <c r="AO179" s="13"/>
      <c r="AP179" s="13"/>
      <c r="AQ179" s="12"/>
      <c r="AR179" s="49">
        <f t="shared" si="712"/>
        <v>4</v>
      </c>
      <c r="AS179" s="48">
        <f t="shared" si="715"/>
        <v>1</v>
      </c>
      <c r="AT179" s="48">
        <f t="shared" si="718"/>
        <v>1</v>
      </c>
      <c r="AU179" s="48">
        <f t="shared" si="721"/>
        <v>5</v>
      </c>
      <c r="AV179" s="48">
        <f t="shared" ref="AV179:AV185" si="724">(IF(Q179="","",(IF(MID(Q179,2,1)="-",LEFT(Q179,1),LEFT(Q179,2)))+0))</f>
        <v>4</v>
      </c>
      <c r="AW179" s="47"/>
      <c r="AX179" s="48">
        <f t="shared" si="650"/>
        <v>3</v>
      </c>
      <c r="AY179" s="48">
        <f t="shared" si="651"/>
        <v>6</v>
      </c>
      <c r="AZ179" s="48">
        <f t="shared" si="652"/>
        <v>5</v>
      </c>
      <c r="BA179" s="48">
        <f t="shared" si="653"/>
        <v>4</v>
      </c>
      <c r="BB179" s="48">
        <f t="shared" si="654"/>
        <v>1</v>
      </c>
      <c r="BC179" s="46">
        <f t="shared" si="655"/>
        <v>1</v>
      </c>
      <c r="BP179" s="9"/>
      <c r="BQ179" s="49">
        <f t="shared" si="713"/>
        <v>0</v>
      </c>
      <c r="BR179" s="48">
        <f t="shared" si="716"/>
        <v>1</v>
      </c>
      <c r="BS179" s="48">
        <f t="shared" si="719"/>
        <v>3</v>
      </c>
      <c r="BT179" s="48">
        <f t="shared" si="722"/>
        <v>4</v>
      </c>
      <c r="BU179" s="48">
        <f t="shared" ref="BU179:BU185" si="725">(IF(Q179="","",IF(RIGHT(Q179,2)="10",RIGHT(Q179,2),RIGHT(Q179,1))+0))</f>
        <v>4</v>
      </c>
      <c r="BV179" s="47"/>
      <c r="BW179" s="48">
        <f t="shared" si="661"/>
        <v>0</v>
      </c>
      <c r="BX179" s="48">
        <f t="shared" si="662"/>
        <v>1</v>
      </c>
      <c r="BY179" s="48">
        <f t="shared" si="663"/>
        <v>4</v>
      </c>
      <c r="BZ179" s="48">
        <f t="shared" si="664"/>
        <v>0</v>
      </c>
      <c r="CA179" s="48">
        <f t="shared" si="665"/>
        <v>3</v>
      </c>
      <c r="CB179" s="46">
        <f t="shared" si="666"/>
        <v>2</v>
      </c>
      <c r="CP179" s="49" t="str">
        <f t="shared" si="714"/>
        <v>H</v>
      </c>
      <c r="CQ179" s="48" t="str">
        <f t="shared" si="717"/>
        <v>D</v>
      </c>
      <c r="CR179" s="48" t="str">
        <f t="shared" si="720"/>
        <v>A</v>
      </c>
      <c r="CS179" s="48" t="str">
        <f t="shared" si="723"/>
        <v>H</v>
      </c>
      <c r="CT179" s="48" t="str">
        <f t="shared" ref="CT179:CT185" si="726">(IF(Q179="","",IF(AV179&gt;BU179,"H",IF(AV179&lt;BU179,"A","D"))))</f>
        <v>D</v>
      </c>
      <c r="CU179" s="47"/>
      <c r="CV179" s="48" t="str">
        <f t="shared" si="672"/>
        <v>H</v>
      </c>
      <c r="CW179" s="48" t="str">
        <f t="shared" si="673"/>
        <v>H</v>
      </c>
      <c r="CX179" s="48" t="str">
        <f t="shared" si="674"/>
        <v>H</v>
      </c>
      <c r="CY179" s="48" t="str">
        <f t="shared" si="675"/>
        <v>H</v>
      </c>
      <c r="CZ179" s="48" t="str">
        <f t="shared" si="676"/>
        <v>A</v>
      </c>
      <c r="DA179" s="46" t="str">
        <f t="shared" si="677"/>
        <v>A</v>
      </c>
      <c r="DO179" s="17" t="str">
        <f t="shared" si="678"/>
        <v>Lewes</v>
      </c>
      <c r="DP179" s="21">
        <f t="shared" si="679"/>
        <v>22</v>
      </c>
      <c r="DQ179" s="11">
        <f t="shared" si="680"/>
        <v>6</v>
      </c>
      <c r="DR179" s="11">
        <f t="shared" si="681"/>
        <v>2</v>
      </c>
      <c r="DS179" s="11">
        <f t="shared" si="682"/>
        <v>3</v>
      </c>
      <c r="DT179" s="11">
        <f>COUNTIF(CU$174:CU$185,"A")</f>
        <v>3</v>
      </c>
      <c r="DU179" s="11">
        <f>COUNTIF(CU$174:CU$185,"D")</f>
        <v>3</v>
      </c>
      <c r="DV179" s="11">
        <f>COUNTIF(CU$174:CU$185,"H")</f>
        <v>5</v>
      </c>
      <c r="DW179" s="21">
        <f t="shared" si="683"/>
        <v>9</v>
      </c>
      <c r="DX179" s="21">
        <f t="shared" si="684"/>
        <v>5</v>
      </c>
      <c r="DY179" s="21">
        <f t="shared" si="685"/>
        <v>8</v>
      </c>
      <c r="DZ179" s="20">
        <f>SUM($AR179:$BO179)+SUM(BV$174:BV$185)</f>
        <v>58</v>
      </c>
      <c r="EA179" s="20">
        <f>SUM($BQ179:$CN179)+SUM(AW$174:AW$185)</f>
        <v>45</v>
      </c>
      <c r="EB179" s="21">
        <f t="shared" si="686"/>
        <v>32</v>
      </c>
      <c r="EC179" s="20">
        <f t="shared" si="687"/>
        <v>13</v>
      </c>
      <c r="ED179" s="9"/>
      <c r="EE179" s="11">
        <f t="shared" si="688"/>
        <v>22</v>
      </c>
      <c r="EF179" s="11">
        <f t="shared" si="689"/>
        <v>9</v>
      </c>
      <c r="EG179" s="11">
        <f t="shared" si="690"/>
        <v>5</v>
      </c>
      <c r="EH179" s="11">
        <f t="shared" si="691"/>
        <v>8</v>
      </c>
      <c r="EI179" s="11">
        <f t="shared" si="692"/>
        <v>58</v>
      </c>
      <c r="EJ179" s="11">
        <f t="shared" si="693"/>
        <v>45</v>
      </c>
      <c r="EK179" s="11">
        <f t="shared" si="694"/>
        <v>32</v>
      </c>
      <c r="EL179" s="11">
        <f t="shared" si="695"/>
        <v>13</v>
      </c>
      <c r="EN179" s="8">
        <f t="shared" si="696"/>
        <v>0</v>
      </c>
      <c r="EO179" s="8">
        <f t="shared" si="697"/>
        <v>0</v>
      </c>
      <c r="EP179" s="8">
        <f t="shared" si="698"/>
        <v>0</v>
      </c>
      <c r="EQ179" s="8">
        <f t="shared" si="699"/>
        <v>0</v>
      </c>
      <c r="ER179" s="8">
        <f t="shared" si="700"/>
        <v>0</v>
      </c>
      <c r="ES179" s="8">
        <f t="shared" si="701"/>
        <v>0</v>
      </c>
      <c r="ET179" s="8">
        <f t="shared" si="702"/>
        <v>0</v>
      </c>
      <c r="EU179" s="8">
        <f t="shared" si="703"/>
        <v>0</v>
      </c>
      <c r="EW179" s="8" t="str">
        <f t="shared" si="704"/>
        <v/>
      </c>
      <c r="EX179" s="8" t="str">
        <f t="shared" si="705"/>
        <v/>
      </c>
      <c r="EY179" s="8" t="str">
        <f t="shared" si="706"/>
        <v/>
      </c>
      <c r="EZ179" s="8" t="str">
        <f t="shared" si="707"/>
        <v/>
      </c>
      <c r="FA179" s="8" t="str">
        <f t="shared" si="708"/>
        <v/>
      </c>
      <c r="FB179" s="8" t="str">
        <f t="shared" si="709"/>
        <v/>
      </c>
      <c r="FC179" s="8" t="str">
        <f t="shared" si="710"/>
        <v/>
      </c>
      <c r="FD179" s="8" t="str">
        <f t="shared" si="711"/>
        <v/>
      </c>
      <c r="FF179" s="79" t="s">
        <v>80</v>
      </c>
      <c r="FG179" s="61">
        <v>56</v>
      </c>
      <c r="FH179" s="60">
        <v>44</v>
      </c>
      <c r="FI179" s="60">
        <v>49</v>
      </c>
      <c r="FJ179" s="60">
        <v>57</v>
      </c>
      <c r="FK179" s="60">
        <v>30</v>
      </c>
      <c r="FL179" s="59"/>
      <c r="FM179" s="60">
        <v>32</v>
      </c>
      <c r="FN179" s="60">
        <v>51</v>
      </c>
      <c r="FO179" s="60">
        <v>39</v>
      </c>
      <c r="FP179" s="60">
        <v>47</v>
      </c>
      <c r="FQ179" s="60">
        <v>45</v>
      </c>
      <c r="FR179" s="58">
        <v>43</v>
      </c>
      <c r="FS179" s="10"/>
      <c r="FT179" s="10"/>
    </row>
    <row r="180" spans="1:185" s="17" customFormat="1" x14ac:dyDescent="0.2">
      <c r="A180" s="8">
        <v>7</v>
      </c>
      <c r="B180" s="8" t="s">
        <v>80</v>
      </c>
      <c r="C180" s="16">
        <v>22</v>
      </c>
      <c r="D180" s="16">
        <v>9</v>
      </c>
      <c r="E180" s="16">
        <v>5</v>
      </c>
      <c r="F180" s="16">
        <v>8</v>
      </c>
      <c r="G180" s="16">
        <v>58</v>
      </c>
      <c r="H180" s="16">
        <v>45</v>
      </c>
      <c r="I180" s="15">
        <v>32</v>
      </c>
      <c r="J180" s="16">
        <f t="shared" si="644"/>
        <v>13</v>
      </c>
      <c r="L180" s="79" t="s">
        <v>433</v>
      </c>
      <c r="M180" s="33" t="s">
        <v>245</v>
      </c>
      <c r="N180" s="29" t="s">
        <v>13</v>
      </c>
      <c r="O180" s="29" t="s">
        <v>35</v>
      </c>
      <c r="P180" s="29" t="s">
        <v>21</v>
      </c>
      <c r="Q180" s="29" t="s">
        <v>198</v>
      </c>
      <c r="R180" s="29" t="s">
        <v>143</v>
      </c>
      <c r="S180" s="28"/>
      <c r="T180" s="29" t="s">
        <v>101</v>
      </c>
      <c r="U180" s="29" t="s">
        <v>111</v>
      </c>
      <c r="V180" s="29" t="s">
        <v>373</v>
      </c>
      <c r="W180" s="29" t="s">
        <v>160</v>
      </c>
      <c r="X180" s="32" t="s">
        <v>99</v>
      </c>
      <c r="Y180" s="13"/>
      <c r="Z180" s="13"/>
      <c r="AA180" s="13"/>
      <c r="AB180" s="79" t="s">
        <v>433</v>
      </c>
      <c r="AC180" s="33" t="s">
        <v>136</v>
      </c>
      <c r="AD180" s="29" t="s">
        <v>117</v>
      </c>
      <c r="AE180" s="29" t="s">
        <v>156</v>
      </c>
      <c r="AF180" s="29" t="s">
        <v>261</v>
      </c>
      <c r="AG180" s="29" t="s">
        <v>260</v>
      </c>
      <c r="AH180" s="29" t="s">
        <v>279</v>
      </c>
      <c r="AI180" s="28"/>
      <c r="AJ180" s="29" t="s">
        <v>370</v>
      </c>
      <c r="AK180" s="29" t="s">
        <v>297</v>
      </c>
      <c r="AL180" s="29" t="s">
        <v>157</v>
      </c>
      <c r="AM180" s="29" t="s">
        <v>137</v>
      </c>
      <c r="AN180" s="32" t="s">
        <v>269</v>
      </c>
      <c r="AO180" s="13"/>
      <c r="AP180" s="13"/>
      <c r="AQ180" s="12"/>
      <c r="AR180" s="49">
        <f t="shared" si="712"/>
        <v>5</v>
      </c>
      <c r="AS180" s="48">
        <f t="shared" si="715"/>
        <v>6</v>
      </c>
      <c r="AT180" s="48">
        <f t="shared" si="718"/>
        <v>1</v>
      </c>
      <c r="AU180" s="48">
        <f t="shared" si="721"/>
        <v>2</v>
      </c>
      <c r="AV180" s="48">
        <f t="shared" si="724"/>
        <v>5</v>
      </c>
      <c r="AW180" s="48">
        <f t="shared" ref="AW180:AW185" si="727">(IF(R180="","",(IF(MID(R180,2,1)="-",LEFT(R180,1),LEFT(R180,2)))+0))</f>
        <v>3</v>
      </c>
      <c r="AX180" s="47"/>
      <c r="AY180" s="48">
        <f t="shared" si="651"/>
        <v>8</v>
      </c>
      <c r="AZ180" s="48">
        <f t="shared" si="652"/>
        <v>0</v>
      </c>
      <c r="BA180" s="48">
        <f t="shared" si="653"/>
        <v>7</v>
      </c>
      <c r="BB180" s="48">
        <f t="shared" si="654"/>
        <v>5</v>
      </c>
      <c r="BC180" s="46">
        <f t="shared" si="655"/>
        <v>1</v>
      </c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9"/>
      <c r="BQ180" s="49">
        <f t="shared" si="713"/>
        <v>5</v>
      </c>
      <c r="BR180" s="48">
        <f t="shared" si="716"/>
        <v>1</v>
      </c>
      <c r="BS180" s="48">
        <f t="shared" si="719"/>
        <v>2</v>
      </c>
      <c r="BT180" s="48">
        <f t="shared" si="722"/>
        <v>2</v>
      </c>
      <c r="BU180" s="48">
        <f t="shared" si="725"/>
        <v>4</v>
      </c>
      <c r="BV180" s="48">
        <f t="shared" ref="BV180:BV185" si="728">(IF(R180="","",IF(RIGHT(R180,2)="10",RIGHT(R180,2),RIGHT(R180,1))+0))</f>
        <v>1</v>
      </c>
      <c r="BW180" s="47"/>
      <c r="BX180" s="48">
        <f t="shared" si="662"/>
        <v>1</v>
      </c>
      <c r="BY180" s="48">
        <f t="shared" si="663"/>
        <v>4</v>
      </c>
      <c r="BZ180" s="48">
        <f t="shared" si="664"/>
        <v>3</v>
      </c>
      <c r="CA180" s="48">
        <f t="shared" si="665"/>
        <v>1</v>
      </c>
      <c r="CB180" s="46">
        <f t="shared" si="666"/>
        <v>5</v>
      </c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49" t="str">
        <f t="shared" si="714"/>
        <v>D</v>
      </c>
      <c r="CQ180" s="48" t="str">
        <f t="shared" si="717"/>
        <v>H</v>
      </c>
      <c r="CR180" s="48" t="str">
        <f t="shared" si="720"/>
        <v>A</v>
      </c>
      <c r="CS180" s="48" t="str">
        <f t="shared" si="723"/>
        <v>D</v>
      </c>
      <c r="CT180" s="48" t="str">
        <f t="shared" si="726"/>
        <v>H</v>
      </c>
      <c r="CU180" s="48" t="str">
        <f t="shared" ref="CU180:CU185" si="729">(IF(R180="","",IF(AW180&gt;BV180,"H",IF(AW180&lt;BV180,"A","D"))))</f>
        <v>H</v>
      </c>
      <c r="CV180" s="47"/>
      <c r="CW180" s="48" t="str">
        <f t="shared" si="673"/>
        <v>H</v>
      </c>
      <c r="CX180" s="48" t="str">
        <f t="shared" si="674"/>
        <v>A</v>
      </c>
      <c r="CY180" s="48" t="str">
        <f t="shared" si="675"/>
        <v>H</v>
      </c>
      <c r="CZ180" s="48" t="str">
        <f t="shared" si="676"/>
        <v>H</v>
      </c>
      <c r="DA180" s="46" t="str">
        <f t="shared" si="677"/>
        <v>A</v>
      </c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17" t="str">
        <f t="shared" si="678"/>
        <v>Margate</v>
      </c>
      <c r="DP180" s="21">
        <f t="shared" si="679"/>
        <v>22</v>
      </c>
      <c r="DQ180" s="11">
        <f t="shared" si="680"/>
        <v>6</v>
      </c>
      <c r="DR180" s="11">
        <f t="shared" si="681"/>
        <v>2</v>
      </c>
      <c r="DS180" s="11">
        <f t="shared" si="682"/>
        <v>3</v>
      </c>
      <c r="DT180" s="11">
        <f>COUNTIF(CV$174:CV$185,"A")</f>
        <v>3</v>
      </c>
      <c r="DU180" s="11">
        <f>COUNTIF(CV$174:CV$185,"D")</f>
        <v>1</v>
      </c>
      <c r="DV180" s="11">
        <f>COUNTIF(CV$174:CV$185,"H")</f>
        <v>7</v>
      </c>
      <c r="DW180" s="21">
        <f t="shared" si="683"/>
        <v>9</v>
      </c>
      <c r="DX180" s="21">
        <f t="shared" si="684"/>
        <v>3</v>
      </c>
      <c r="DY180" s="21">
        <f t="shared" si="685"/>
        <v>10</v>
      </c>
      <c r="DZ180" s="20">
        <f>SUM($AR180:$BO180)+SUM(BW$174:BW$185)</f>
        <v>61</v>
      </c>
      <c r="EA180" s="20">
        <f>SUM($BQ180:$CN180)+SUM(AX$174:AX$185)</f>
        <v>53</v>
      </c>
      <c r="EB180" s="21">
        <f t="shared" si="686"/>
        <v>30</v>
      </c>
      <c r="EC180" s="20">
        <f t="shared" si="687"/>
        <v>8</v>
      </c>
      <c r="ED180" s="9"/>
      <c r="EE180" s="11">
        <f t="shared" si="688"/>
        <v>22</v>
      </c>
      <c r="EF180" s="11">
        <f t="shared" si="689"/>
        <v>9</v>
      </c>
      <c r="EG180" s="11">
        <f t="shared" si="690"/>
        <v>3</v>
      </c>
      <c r="EH180" s="11">
        <f t="shared" si="691"/>
        <v>10</v>
      </c>
      <c r="EI180" s="11">
        <f t="shared" si="692"/>
        <v>61</v>
      </c>
      <c r="EJ180" s="11">
        <f t="shared" si="693"/>
        <v>53</v>
      </c>
      <c r="EK180" s="11">
        <f t="shared" si="694"/>
        <v>30</v>
      </c>
      <c r="EL180" s="11">
        <f t="shared" si="695"/>
        <v>8</v>
      </c>
      <c r="EM180" s="8"/>
      <c r="EN180" s="8">
        <f t="shared" si="696"/>
        <v>0</v>
      </c>
      <c r="EO180" s="8">
        <f t="shared" si="697"/>
        <v>0</v>
      </c>
      <c r="EP180" s="8">
        <f t="shared" si="698"/>
        <v>0</v>
      </c>
      <c r="EQ180" s="8">
        <f t="shared" si="699"/>
        <v>0</v>
      </c>
      <c r="ER180" s="8">
        <f t="shared" si="700"/>
        <v>0</v>
      </c>
      <c r="ES180" s="8">
        <f t="shared" si="701"/>
        <v>0</v>
      </c>
      <c r="ET180" s="8">
        <f t="shared" si="702"/>
        <v>0</v>
      </c>
      <c r="EU180" s="8">
        <f t="shared" si="703"/>
        <v>0</v>
      </c>
      <c r="EW180" s="8" t="str">
        <f t="shared" si="704"/>
        <v/>
      </c>
      <c r="EX180" s="8" t="str">
        <f t="shared" si="705"/>
        <v/>
      </c>
      <c r="EY180" s="8" t="str">
        <f t="shared" si="706"/>
        <v/>
      </c>
      <c r="EZ180" s="8" t="str">
        <f t="shared" si="707"/>
        <v/>
      </c>
      <c r="FA180" s="8" t="str">
        <f t="shared" si="708"/>
        <v/>
      </c>
      <c r="FB180" s="8" t="str">
        <f t="shared" si="709"/>
        <v/>
      </c>
      <c r="FC180" s="8" t="str">
        <f t="shared" si="710"/>
        <v/>
      </c>
      <c r="FD180" s="8" t="str">
        <f t="shared" si="711"/>
        <v/>
      </c>
      <c r="FF180" s="79" t="s">
        <v>433</v>
      </c>
      <c r="FG180" s="61">
        <v>32</v>
      </c>
      <c r="FH180" s="60">
        <v>43</v>
      </c>
      <c r="FI180" s="60">
        <v>43</v>
      </c>
      <c r="FJ180" s="60">
        <v>27</v>
      </c>
      <c r="FK180" s="60">
        <v>24</v>
      </c>
      <c r="FL180" s="60">
        <v>25</v>
      </c>
      <c r="FM180" s="59"/>
      <c r="FN180" s="60">
        <v>62</v>
      </c>
      <c r="FO180" s="60">
        <v>64</v>
      </c>
      <c r="FP180" s="60">
        <v>35</v>
      </c>
      <c r="FQ180" s="60">
        <v>42</v>
      </c>
      <c r="FR180" s="58">
        <v>47</v>
      </c>
      <c r="FS180" s="10"/>
      <c r="FT180" s="10"/>
      <c r="FU180" s="8"/>
      <c r="FV180" s="8"/>
      <c r="FW180" s="8"/>
      <c r="FX180" s="8"/>
      <c r="FY180" s="8"/>
      <c r="FZ180" s="8"/>
      <c r="GA180" s="8"/>
      <c r="GB180" s="8"/>
      <c r="GC180" s="8"/>
    </row>
    <row r="181" spans="1:185" s="17" customFormat="1" x14ac:dyDescent="0.2">
      <c r="A181" s="8">
        <v>8</v>
      </c>
      <c r="B181" s="8" t="s">
        <v>433</v>
      </c>
      <c r="C181" s="16">
        <v>22</v>
      </c>
      <c r="D181" s="16">
        <v>9</v>
      </c>
      <c r="E181" s="16">
        <v>3</v>
      </c>
      <c r="F181" s="16">
        <v>10</v>
      </c>
      <c r="G181" s="16">
        <v>61</v>
      </c>
      <c r="H181" s="16">
        <v>53</v>
      </c>
      <c r="I181" s="15">
        <v>30</v>
      </c>
      <c r="J181" s="16">
        <f t="shared" si="644"/>
        <v>8</v>
      </c>
      <c r="L181" s="79" t="s">
        <v>346</v>
      </c>
      <c r="M181" s="33" t="s">
        <v>143</v>
      </c>
      <c r="N181" s="29" t="s">
        <v>21</v>
      </c>
      <c r="O181" s="29" t="s">
        <v>109</v>
      </c>
      <c r="P181" s="29" t="s">
        <v>135</v>
      </c>
      <c r="Q181" s="29" t="s">
        <v>35</v>
      </c>
      <c r="R181" s="29" t="s">
        <v>21</v>
      </c>
      <c r="S181" s="29" t="s">
        <v>87</v>
      </c>
      <c r="T181" s="28"/>
      <c r="U181" s="29" t="s">
        <v>35</v>
      </c>
      <c r="V181" s="29" t="s">
        <v>21</v>
      </c>
      <c r="W181" s="29" t="s">
        <v>13</v>
      </c>
      <c r="X181" s="32" t="s">
        <v>21</v>
      </c>
      <c r="Y181" s="13"/>
      <c r="Z181" s="13"/>
      <c r="AA181" s="13"/>
      <c r="AB181" s="79" t="s">
        <v>346</v>
      </c>
      <c r="AC181" s="33" t="s">
        <v>227</v>
      </c>
      <c r="AD181" s="29" t="s">
        <v>232</v>
      </c>
      <c r="AE181" s="29" t="s">
        <v>279</v>
      </c>
      <c r="AF181" s="29" t="s">
        <v>304</v>
      </c>
      <c r="AG181" s="29" t="s">
        <v>275</v>
      </c>
      <c r="AH181" s="29" t="s">
        <v>258</v>
      </c>
      <c r="AI181" s="29" t="s">
        <v>251</v>
      </c>
      <c r="AJ181" s="28"/>
      <c r="AK181" s="29" t="s">
        <v>181</v>
      </c>
      <c r="AL181" s="29" t="s">
        <v>262</v>
      </c>
      <c r="AM181" s="29" t="s">
        <v>260</v>
      </c>
      <c r="AN181" s="32" t="s">
        <v>218</v>
      </c>
      <c r="AO181" s="13"/>
      <c r="AP181" s="13"/>
      <c r="AQ181" s="12"/>
      <c r="AR181" s="49">
        <f t="shared" si="712"/>
        <v>3</v>
      </c>
      <c r="AS181" s="48">
        <f t="shared" si="715"/>
        <v>2</v>
      </c>
      <c r="AT181" s="48">
        <f t="shared" si="718"/>
        <v>2</v>
      </c>
      <c r="AU181" s="48">
        <f t="shared" si="721"/>
        <v>1</v>
      </c>
      <c r="AV181" s="48">
        <f t="shared" si="724"/>
        <v>1</v>
      </c>
      <c r="AW181" s="48">
        <f t="shared" si="727"/>
        <v>2</v>
      </c>
      <c r="AX181" s="48">
        <f t="shared" ref="AX181:AX185" si="730">(IF(S181="","",(IF(MID(S181,2,1)="-",LEFT(S181,1),LEFT(S181,2)))+0))</f>
        <v>1</v>
      </c>
      <c r="AY181" s="47"/>
      <c r="AZ181" s="48">
        <f>(IF(U181="","",(IF(MID(U181,2,1)="-",LEFT(U181,1),LEFT(U181,2)))+0))</f>
        <v>1</v>
      </c>
      <c r="BA181" s="48">
        <f>(IF(V181="","",(IF(MID(V181,2,1)="-",LEFT(V181,1),LEFT(V181,2)))+0))</f>
        <v>2</v>
      </c>
      <c r="BB181" s="48">
        <f>(IF(W181="","",(IF(MID(W181,2,1)="-",LEFT(W181,1),LEFT(W181,2)))+0))</f>
        <v>6</v>
      </c>
      <c r="BC181" s="46">
        <f>(IF(X181="","",(IF(MID(X181,2,1)="-",LEFT(X181,1),LEFT(X181,2)))+0))</f>
        <v>2</v>
      </c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9"/>
      <c r="BQ181" s="49">
        <f t="shared" si="713"/>
        <v>1</v>
      </c>
      <c r="BR181" s="48">
        <f t="shared" si="716"/>
        <v>2</v>
      </c>
      <c r="BS181" s="48">
        <f t="shared" si="719"/>
        <v>4</v>
      </c>
      <c r="BT181" s="48">
        <f t="shared" si="722"/>
        <v>3</v>
      </c>
      <c r="BU181" s="48">
        <f t="shared" si="725"/>
        <v>2</v>
      </c>
      <c r="BV181" s="48">
        <f t="shared" si="728"/>
        <v>2</v>
      </c>
      <c r="BW181" s="48">
        <f t="shared" ref="BW181:BW185" si="731">(IF(S181="","",IF(RIGHT(S181,2)="10",RIGHT(S181,2),RIGHT(S181,1))+0))</f>
        <v>4</v>
      </c>
      <c r="BX181" s="47"/>
      <c r="BY181" s="48">
        <f>(IF(U181="","",IF(RIGHT(U181,2)="10",RIGHT(U181,2),RIGHT(U181,1))+0))</f>
        <v>2</v>
      </c>
      <c r="BZ181" s="48">
        <f>(IF(V181="","",IF(RIGHT(V181,2)="10",RIGHT(V181,2),RIGHT(V181,1))+0))</f>
        <v>2</v>
      </c>
      <c r="CA181" s="48">
        <f>(IF(W181="","",IF(RIGHT(W181,2)="10",RIGHT(W181,2),RIGHT(W181,1))+0))</f>
        <v>1</v>
      </c>
      <c r="CB181" s="46">
        <f>(IF(X181="","",IF(RIGHT(X181,2)="10",RIGHT(X181,2),RIGHT(X181,1))+0))</f>
        <v>2</v>
      </c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49" t="str">
        <f t="shared" si="714"/>
        <v>H</v>
      </c>
      <c r="CQ181" s="48" t="str">
        <f t="shared" si="717"/>
        <v>D</v>
      </c>
      <c r="CR181" s="48" t="str">
        <f t="shared" si="720"/>
        <v>A</v>
      </c>
      <c r="CS181" s="48" t="str">
        <f t="shared" si="723"/>
        <v>A</v>
      </c>
      <c r="CT181" s="48" t="str">
        <f t="shared" si="726"/>
        <v>A</v>
      </c>
      <c r="CU181" s="48" t="str">
        <f t="shared" si="729"/>
        <v>D</v>
      </c>
      <c r="CV181" s="48" t="str">
        <f t="shared" ref="CV181:CV185" si="732">(IF(S181="","",IF(AX181&gt;BW181,"H",IF(AX181&lt;BW181,"A","D"))))</f>
        <v>A</v>
      </c>
      <c r="CW181" s="47"/>
      <c r="CX181" s="48" t="str">
        <f>(IF(U181="","",IF(AZ181&gt;BY181,"H",IF(AZ181&lt;BY181,"A","D"))))</f>
        <v>A</v>
      </c>
      <c r="CY181" s="48" t="str">
        <f>(IF(V181="","",IF(BA181&gt;BZ181,"H",IF(BA181&lt;BZ181,"A","D"))))</f>
        <v>D</v>
      </c>
      <c r="CZ181" s="48" t="str">
        <f>(IF(W181="","",IF(BB181&gt;CA181,"H",IF(BB181&lt;CA181,"A","D"))))</f>
        <v>H</v>
      </c>
      <c r="DA181" s="46" t="str">
        <f>(IF(X181="","",IF(BC181&gt;CB181,"H",IF(BC181&lt;CB181,"A","D"))))</f>
        <v>D</v>
      </c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17" t="str">
        <f t="shared" si="678"/>
        <v>Molesey</v>
      </c>
      <c r="DP181" s="21">
        <f t="shared" si="679"/>
        <v>22</v>
      </c>
      <c r="DQ181" s="11">
        <f t="shared" si="680"/>
        <v>2</v>
      </c>
      <c r="DR181" s="11">
        <f t="shared" si="681"/>
        <v>4</v>
      </c>
      <c r="DS181" s="11">
        <f t="shared" si="682"/>
        <v>5</v>
      </c>
      <c r="DT181" s="11">
        <f>COUNTIF(CW$174:CW$185,"A")</f>
        <v>0</v>
      </c>
      <c r="DU181" s="11">
        <f>COUNTIF(CW$174:CW$185,"D")</f>
        <v>1</v>
      </c>
      <c r="DV181" s="11">
        <f>COUNTIF(CW$174:CW$185,"H")</f>
        <v>10</v>
      </c>
      <c r="DW181" s="21">
        <f t="shared" si="683"/>
        <v>2</v>
      </c>
      <c r="DX181" s="21">
        <f t="shared" si="684"/>
        <v>5</v>
      </c>
      <c r="DY181" s="21">
        <f t="shared" si="685"/>
        <v>15</v>
      </c>
      <c r="DZ181" s="20">
        <f>SUM($AR181:$BO181)+SUM(BX$174:BX$185)</f>
        <v>38</v>
      </c>
      <c r="EA181" s="20">
        <f>SUM($BQ181:$CN181)+SUM(AY$174:AY$185)</f>
        <v>85</v>
      </c>
      <c r="EB181" s="21">
        <f t="shared" ref="EB181:EB185" si="733">(DW181*3)+DX181</f>
        <v>11</v>
      </c>
      <c r="EC181" s="20">
        <f t="shared" si="687"/>
        <v>-47</v>
      </c>
      <c r="ED181" s="9"/>
      <c r="EE181" s="11">
        <f t="shared" si="688"/>
        <v>22</v>
      </c>
      <c r="EF181" s="11">
        <f t="shared" si="689"/>
        <v>2</v>
      </c>
      <c r="EG181" s="11">
        <f t="shared" si="690"/>
        <v>5</v>
      </c>
      <c r="EH181" s="11">
        <f t="shared" si="691"/>
        <v>15</v>
      </c>
      <c r="EI181" s="11">
        <f t="shared" si="692"/>
        <v>38</v>
      </c>
      <c r="EJ181" s="11">
        <f t="shared" si="693"/>
        <v>85</v>
      </c>
      <c r="EK181" s="11">
        <f t="shared" si="694"/>
        <v>11</v>
      </c>
      <c r="EL181" s="11">
        <f t="shared" si="695"/>
        <v>-47</v>
      </c>
      <c r="EM181" s="8"/>
      <c r="EN181" s="8">
        <f t="shared" si="696"/>
        <v>0</v>
      </c>
      <c r="EO181" s="8">
        <f t="shared" si="697"/>
        <v>0</v>
      </c>
      <c r="EP181" s="8">
        <f t="shared" si="698"/>
        <v>0</v>
      </c>
      <c r="EQ181" s="8">
        <f t="shared" si="699"/>
        <v>0</v>
      </c>
      <c r="ER181" s="8">
        <f t="shared" si="700"/>
        <v>0</v>
      </c>
      <c r="ES181" s="8">
        <f t="shared" si="701"/>
        <v>0</v>
      </c>
      <c r="ET181" s="8">
        <f t="shared" si="702"/>
        <v>0</v>
      </c>
      <c r="EU181" s="8">
        <f t="shared" si="703"/>
        <v>0</v>
      </c>
      <c r="EW181" s="8" t="str">
        <f t="shared" si="704"/>
        <v/>
      </c>
      <c r="EX181" s="8" t="str">
        <f t="shared" si="705"/>
        <v/>
      </c>
      <c r="EY181" s="8" t="str">
        <f t="shared" si="706"/>
        <v/>
      </c>
      <c r="EZ181" s="8" t="str">
        <f t="shared" si="707"/>
        <v/>
      </c>
      <c r="FA181" s="8" t="str">
        <f t="shared" si="708"/>
        <v/>
      </c>
      <c r="FB181" s="8" t="str">
        <f t="shared" si="709"/>
        <v/>
      </c>
      <c r="FC181" s="8" t="str">
        <f t="shared" si="710"/>
        <v/>
      </c>
      <c r="FD181" s="8" t="str">
        <f t="shared" si="711"/>
        <v/>
      </c>
      <c r="FF181" s="79" t="s">
        <v>346</v>
      </c>
      <c r="FG181" s="61">
        <v>32</v>
      </c>
      <c r="FH181" s="60">
        <v>21</v>
      </c>
      <c r="FI181" s="60">
        <v>28</v>
      </c>
      <c r="FJ181" s="60">
        <v>28</v>
      </c>
      <c r="FK181" s="60">
        <v>42</v>
      </c>
      <c r="FL181" s="60">
        <v>33</v>
      </c>
      <c r="FM181" s="60">
        <v>29</v>
      </c>
      <c r="FN181" s="59"/>
      <c r="FO181" s="60">
        <v>15</v>
      </c>
      <c r="FP181" s="60">
        <v>35</v>
      </c>
      <c r="FQ181" s="60">
        <v>36</v>
      </c>
      <c r="FR181" s="58">
        <v>22</v>
      </c>
      <c r="FS181" s="10"/>
      <c r="FT181" s="10"/>
      <c r="FU181" s="8"/>
      <c r="FV181" s="8"/>
      <c r="FW181" s="8"/>
      <c r="FX181" s="8"/>
      <c r="FY181" s="8"/>
      <c r="FZ181" s="8"/>
      <c r="GA181" s="8"/>
      <c r="GB181" s="8"/>
      <c r="GC181" s="8"/>
    </row>
    <row r="182" spans="1:185" s="8" customFormat="1" x14ac:dyDescent="0.2">
      <c r="A182" s="8">
        <v>9</v>
      </c>
      <c r="B182" s="8" t="s">
        <v>395</v>
      </c>
      <c r="C182" s="16">
        <v>22</v>
      </c>
      <c r="D182" s="16">
        <v>7</v>
      </c>
      <c r="E182" s="16">
        <v>2</v>
      </c>
      <c r="F182" s="16">
        <v>13</v>
      </c>
      <c r="G182" s="16">
        <v>40</v>
      </c>
      <c r="H182" s="16">
        <v>72</v>
      </c>
      <c r="I182" s="15">
        <v>23</v>
      </c>
      <c r="J182" s="16">
        <f t="shared" si="644"/>
        <v>-32</v>
      </c>
      <c r="L182" s="79" t="s">
        <v>53</v>
      </c>
      <c r="M182" s="33" t="s">
        <v>28</v>
      </c>
      <c r="N182" s="29" t="s">
        <v>62</v>
      </c>
      <c r="O182" s="29" t="s">
        <v>145</v>
      </c>
      <c r="P182" s="29" t="s">
        <v>148</v>
      </c>
      <c r="Q182" s="29" t="s">
        <v>16</v>
      </c>
      <c r="R182" s="29" t="s">
        <v>35</v>
      </c>
      <c r="S182" s="29" t="s">
        <v>98</v>
      </c>
      <c r="T182" s="29" t="s">
        <v>160</v>
      </c>
      <c r="U182" s="28"/>
      <c r="V182" s="29" t="s">
        <v>152</v>
      </c>
      <c r="W182" s="29" t="s">
        <v>28</v>
      </c>
      <c r="X182" s="32" t="s">
        <v>98</v>
      </c>
      <c r="Y182" s="13"/>
      <c r="Z182" s="13"/>
      <c r="AA182" s="13"/>
      <c r="AB182" s="79" t="s">
        <v>53</v>
      </c>
      <c r="AC182" s="33" t="s">
        <v>117</v>
      </c>
      <c r="AD182" s="29" t="s">
        <v>269</v>
      </c>
      <c r="AE182" s="29" t="s">
        <v>142</v>
      </c>
      <c r="AF182" s="29" t="s">
        <v>252</v>
      </c>
      <c r="AG182" s="29" t="s">
        <v>155</v>
      </c>
      <c r="AH182" s="29" t="s">
        <v>24</v>
      </c>
      <c r="AI182" s="29" t="s">
        <v>202</v>
      </c>
      <c r="AJ182" s="29" t="s">
        <v>229</v>
      </c>
      <c r="AK182" s="28"/>
      <c r="AL182" s="29" t="s">
        <v>249</v>
      </c>
      <c r="AM182" s="29" t="s">
        <v>156</v>
      </c>
      <c r="AN182" s="32" t="s">
        <v>260</v>
      </c>
      <c r="AO182" s="13"/>
      <c r="AP182" s="13"/>
      <c r="AQ182" s="12"/>
      <c r="AR182" s="49">
        <f t="shared" si="712"/>
        <v>3</v>
      </c>
      <c r="AS182" s="48">
        <f t="shared" si="715"/>
        <v>4</v>
      </c>
      <c r="AT182" s="48">
        <f t="shared" si="718"/>
        <v>4</v>
      </c>
      <c r="AU182" s="48">
        <f t="shared" si="721"/>
        <v>1</v>
      </c>
      <c r="AV182" s="48">
        <f t="shared" si="724"/>
        <v>2</v>
      </c>
      <c r="AW182" s="48">
        <f t="shared" si="727"/>
        <v>1</v>
      </c>
      <c r="AX182" s="48">
        <f t="shared" si="730"/>
        <v>1</v>
      </c>
      <c r="AY182" s="48">
        <f>(IF(T182="","",(IF(MID(T182,2,1)="-",LEFT(T182,1),LEFT(T182,2)))+0))</f>
        <v>5</v>
      </c>
      <c r="AZ182" s="47"/>
      <c r="BA182" s="48">
        <f>(IF(V182="","",(IF(MID(V182,2,1)="-",LEFT(V182,1),LEFT(V182,2)))+0))</f>
        <v>4</v>
      </c>
      <c r="BB182" s="48">
        <f>(IF(W182="","",(IF(MID(W182,2,1)="-",LEFT(W182,1),LEFT(W182,2)))+0))</f>
        <v>3</v>
      </c>
      <c r="BC182" s="46">
        <f>(IF(X182="","",(IF(MID(X182,2,1)="-",LEFT(X182,1),LEFT(X182,2)))+0))</f>
        <v>1</v>
      </c>
      <c r="BP182" s="34"/>
      <c r="BQ182" s="49">
        <f t="shared" si="713"/>
        <v>0</v>
      </c>
      <c r="BR182" s="48">
        <f t="shared" si="716"/>
        <v>1</v>
      </c>
      <c r="BS182" s="48">
        <f t="shared" si="719"/>
        <v>2</v>
      </c>
      <c r="BT182" s="48">
        <f t="shared" si="722"/>
        <v>6</v>
      </c>
      <c r="BU182" s="48">
        <f t="shared" si="725"/>
        <v>1</v>
      </c>
      <c r="BV182" s="48">
        <f t="shared" si="728"/>
        <v>2</v>
      </c>
      <c r="BW182" s="48">
        <f t="shared" si="731"/>
        <v>0</v>
      </c>
      <c r="BX182" s="48">
        <f>(IF(T182="","",IF(RIGHT(T182,2)="10",RIGHT(T182,2),RIGHT(T182,1))+0))</f>
        <v>1</v>
      </c>
      <c r="BY182" s="47"/>
      <c r="BZ182" s="48">
        <f>(IF(V182="","",IF(RIGHT(V182,2)="10",RIGHT(V182,2),RIGHT(V182,1))+0))</f>
        <v>0</v>
      </c>
      <c r="CA182" s="48">
        <f>(IF(W182="","",IF(RIGHT(W182,2)="10",RIGHT(W182,2),RIGHT(W182,1))+0))</f>
        <v>0</v>
      </c>
      <c r="CB182" s="46">
        <f>(IF(X182="","",IF(RIGHT(X182,2)="10",RIGHT(X182,2),RIGHT(X182,1))+0))</f>
        <v>0</v>
      </c>
      <c r="CO182" s="17"/>
      <c r="CP182" s="49" t="str">
        <f t="shared" si="714"/>
        <v>H</v>
      </c>
      <c r="CQ182" s="48" t="str">
        <f t="shared" si="717"/>
        <v>H</v>
      </c>
      <c r="CR182" s="48" t="str">
        <f t="shared" si="720"/>
        <v>H</v>
      </c>
      <c r="CS182" s="48" t="str">
        <f t="shared" si="723"/>
        <v>A</v>
      </c>
      <c r="CT182" s="48" t="str">
        <f t="shared" si="726"/>
        <v>H</v>
      </c>
      <c r="CU182" s="48" t="str">
        <f t="shared" si="729"/>
        <v>A</v>
      </c>
      <c r="CV182" s="48" t="str">
        <f t="shared" si="732"/>
        <v>H</v>
      </c>
      <c r="CW182" s="48" t="str">
        <f>(IF(T182="","",IF(AY182&gt;BX182,"H",IF(AY182&lt;BX182,"A","D"))))</f>
        <v>H</v>
      </c>
      <c r="CX182" s="47"/>
      <c r="CY182" s="48" t="str">
        <f>(IF(V182="","",IF(BA182&gt;BZ182,"H",IF(BA182&lt;BZ182,"A","D"))))</f>
        <v>H</v>
      </c>
      <c r="CZ182" s="48" t="str">
        <f>(IF(W182="","",IF(BB182&gt;CA182,"H",IF(BB182&lt;CA182,"A","D"))))</f>
        <v>H</v>
      </c>
      <c r="DA182" s="46" t="str">
        <f>(IF(X182="","",IF(BC182&gt;CB182,"H",IF(BC182&lt;CB182,"A","D"))))</f>
        <v>H</v>
      </c>
      <c r="DN182" s="17"/>
      <c r="DO182" s="17" t="str">
        <f t="shared" si="678"/>
        <v>Ramsgate</v>
      </c>
      <c r="DP182" s="21">
        <f t="shared" si="679"/>
        <v>22</v>
      </c>
      <c r="DQ182" s="11">
        <f t="shared" si="680"/>
        <v>9</v>
      </c>
      <c r="DR182" s="11">
        <f t="shared" si="681"/>
        <v>0</v>
      </c>
      <c r="DS182" s="11">
        <f t="shared" si="682"/>
        <v>2</v>
      </c>
      <c r="DT182" s="11">
        <f>COUNTIF(CX$174:CX$185,"A")</f>
        <v>3</v>
      </c>
      <c r="DU182" s="11">
        <f>COUNTIF(CX$174:CX$185,"D")</f>
        <v>2</v>
      </c>
      <c r="DV182" s="11">
        <f>COUNTIF(CX$174:CX$185,"H")</f>
        <v>6</v>
      </c>
      <c r="DW182" s="21">
        <f t="shared" si="683"/>
        <v>12</v>
      </c>
      <c r="DX182" s="21">
        <f t="shared" si="684"/>
        <v>2</v>
      </c>
      <c r="DY182" s="21">
        <f t="shared" si="685"/>
        <v>8</v>
      </c>
      <c r="DZ182" s="20">
        <f>SUM($AR182:$BO182)+SUM(BY$174:BY$185)</f>
        <v>51</v>
      </c>
      <c r="EA182" s="20">
        <f>SUM($BQ182:$CN182)+SUM(AZ$174:AZ$185)</f>
        <v>45</v>
      </c>
      <c r="EB182" s="21">
        <f t="shared" si="733"/>
        <v>38</v>
      </c>
      <c r="EC182" s="20">
        <f t="shared" si="687"/>
        <v>6</v>
      </c>
      <c r="ED182" s="9"/>
      <c r="EE182" s="11">
        <f t="shared" si="688"/>
        <v>22</v>
      </c>
      <c r="EF182" s="11">
        <f t="shared" si="689"/>
        <v>12</v>
      </c>
      <c r="EG182" s="11">
        <f t="shared" si="690"/>
        <v>2</v>
      </c>
      <c r="EH182" s="11">
        <f t="shared" si="691"/>
        <v>8</v>
      </c>
      <c r="EI182" s="11">
        <f t="shared" si="692"/>
        <v>51</v>
      </c>
      <c r="EJ182" s="11">
        <f t="shared" si="693"/>
        <v>45</v>
      </c>
      <c r="EK182" s="11">
        <f t="shared" si="694"/>
        <v>38</v>
      </c>
      <c r="EL182" s="11">
        <f t="shared" si="695"/>
        <v>6</v>
      </c>
      <c r="EM182" s="17"/>
      <c r="EN182" s="8">
        <f t="shared" si="696"/>
        <v>0</v>
      </c>
      <c r="EO182" s="8">
        <f t="shared" si="697"/>
        <v>0</v>
      </c>
      <c r="EP182" s="8">
        <f t="shared" si="698"/>
        <v>0</v>
      </c>
      <c r="EQ182" s="8">
        <f t="shared" si="699"/>
        <v>0</v>
      </c>
      <c r="ER182" s="8">
        <f t="shared" si="700"/>
        <v>0</v>
      </c>
      <c r="ES182" s="8">
        <f t="shared" si="701"/>
        <v>0</v>
      </c>
      <c r="ET182" s="8">
        <f t="shared" si="702"/>
        <v>0</v>
      </c>
      <c r="EU182" s="8">
        <f t="shared" si="703"/>
        <v>0</v>
      </c>
      <c r="EW182" s="8" t="str">
        <f t="shared" si="704"/>
        <v/>
      </c>
      <c r="EX182" s="8" t="str">
        <f t="shared" si="705"/>
        <v/>
      </c>
      <c r="EY182" s="8" t="str">
        <f t="shared" si="706"/>
        <v/>
      </c>
      <c r="EZ182" s="8" t="str">
        <f t="shared" si="707"/>
        <v/>
      </c>
      <c r="FA182" s="8" t="str">
        <f t="shared" si="708"/>
        <v/>
      </c>
      <c r="FB182" s="8" t="str">
        <f t="shared" si="709"/>
        <v/>
      </c>
      <c r="FC182" s="8" t="str">
        <f t="shared" si="710"/>
        <v/>
      </c>
      <c r="FD182" s="8" t="str">
        <f t="shared" si="711"/>
        <v/>
      </c>
      <c r="FF182" s="79" t="s">
        <v>53</v>
      </c>
      <c r="FG182" s="61">
        <v>16</v>
      </c>
      <c r="FH182" s="60">
        <v>33</v>
      </c>
      <c r="FI182" s="60">
        <v>42</v>
      </c>
      <c r="FJ182" s="60">
        <v>25</v>
      </c>
      <c r="FK182" s="60">
        <v>32</v>
      </c>
      <c r="FL182" s="60">
        <v>21</v>
      </c>
      <c r="FM182" s="60">
        <v>56</v>
      </c>
      <c r="FN182" s="60">
        <v>35</v>
      </c>
      <c r="FO182" s="59"/>
      <c r="FP182" s="60">
        <v>26</v>
      </c>
      <c r="FQ182" s="60">
        <v>13</v>
      </c>
      <c r="FR182" s="58">
        <v>33</v>
      </c>
      <c r="FS182" s="10"/>
      <c r="FT182" s="10"/>
    </row>
    <row r="183" spans="1:185" s="17" customFormat="1" x14ac:dyDescent="0.2">
      <c r="A183" s="8">
        <v>10</v>
      </c>
      <c r="B183" s="8" t="s">
        <v>394</v>
      </c>
      <c r="C183" s="16">
        <v>22</v>
      </c>
      <c r="D183" s="16">
        <v>5</v>
      </c>
      <c r="E183" s="16">
        <v>5</v>
      </c>
      <c r="F183" s="16">
        <v>12</v>
      </c>
      <c r="G183" s="16">
        <v>39</v>
      </c>
      <c r="H183" s="16">
        <v>74</v>
      </c>
      <c r="I183" s="15">
        <v>20</v>
      </c>
      <c r="J183" s="16">
        <f t="shared" si="644"/>
        <v>-35</v>
      </c>
      <c r="L183" s="79" t="s">
        <v>394</v>
      </c>
      <c r="M183" s="33" t="s">
        <v>509</v>
      </c>
      <c r="N183" s="29" t="s">
        <v>75</v>
      </c>
      <c r="O183" s="29" t="s">
        <v>79</v>
      </c>
      <c r="P183" s="29" t="s">
        <v>21</v>
      </c>
      <c r="Q183" s="29" t="s">
        <v>62</v>
      </c>
      <c r="R183" s="29" t="s">
        <v>75</v>
      </c>
      <c r="S183" s="29" t="s">
        <v>160</v>
      </c>
      <c r="T183" s="29" t="s">
        <v>152</v>
      </c>
      <c r="U183" s="29" t="s">
        <v>161</v>
      </c>
      <c r="V183" s="28"/>
      <c r="W183" s="29" t="s">
        <v>28</v>
      </c>
      <c r="X183" s="32" t="s">
        <v>106</v>
      </c>
      <c r="Y183" s="35"/>
      <c r="Z183" s="35"/>
      <c r="AA183" s="13"/>
      <c r="AB183" s="79" t="s">
        <v>394</v>
      </c>
      <c r="AC183" s="33" t="s">
        <v>273</v>
      </c>
      <c r="AD183" s="29" t="s">
        <v>229</v>
      </c>
      <c r="AE183" s="29" t="s">
        <v>221</v>
      </c>
      <c r="AF183" s="29" t="s">
        <v>241</v>
      </c>
      <c r="AG183" s="29" t="s">
        <v>337</v>
      </c>
      <c r="AH183" s="29" t="s">
        <v>230</v>
      </c>
      <c r="AI183" s="29" t="s">
        <v>294</v>
      </c>
      <c r="AJ183" s="29" t="s">
        <v>296</v>
      </c>
      <c r="AK183" s="29" t="s">
        <v>193</v>
      </c>
      <c r="AL183" s="28"/>
      <c r="AM183" s="29" t="s">
        <v>227</v>
      </c>
      <c r="AN183" s="32" t="s">
        <v>201</v>
      </c>
      <c r="AO183" s="35"/>
      <c r="AP183" s="35"/>
      <c r="AQ183" s="12"/>
      <c r="AR183" s="49">
        <f t="shared" si="712"/>
        <v>1</v>
      </c>
      <c r="AS183" s="48">
        <f t="shared" si="715"/>
        <v>3</v>
      </c>
      <c r="AT183" s="48">
        <f t="shared" si="718"/>
        <v>0</v>
      </c>
      <c r="AU183" s="48">
        <f t="shared" si="721"/>
        <v>2</v>
      </c>
      <c r="AV183" s="48">
        <f t="shared" si="724"/>
        <v>4</v>
      </c>
      <c r="AW183" s="48">
        <f t="shared" si="727"/>
        <v>3</v>
      </c>
      <c r="AX183" s="48">
        <f t="shared" si="730"/>
        <v>5</v>
      </c>
      <c r="AY183" s="48">
        <f>(IF(T183="","",(IF(MID(T183,2,1)="-",LEFT(T183,1),LEFT(T183,2)))+0))</f>
        <v>4</v>
      </c>
      <c r="AZ183" s="48">
        <f>(IF(U183="","",(IF(MID(U183,2,1)="-",LEFT(U183,1),LEFT(U183,2)))+0))</f>
        <v>0</v>
      </c>
      <c r="BA183" s="47"/>
      <c r="BB183" s="48">
        <f>(IF(W183="","",(IF(MID(W183,2,1)="-",LEFT(W183,1),LEFT(W183,2)))+0))</f>
        <v>3</v>
      </c>
      <c r="BC183" s="46">
        <f>(IF(X183="","",(IF(MID(X183,2,1)="-",LEFT(X183,1),LEFT(X183,2)))+0))</f>
        <v>0</v>
      </c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9"/>
      <c r="BQ183" s="193">
        <v>12</v>
      </c>
      <c r="BR183" s="48">
        <f t="shared" si="716"/>
        <v>3</v>
      </c>
      <c r="BS183" s="48">
        <f t="shared" si="719"/>
        <v>2</v>
      </c>
      <c r="BT183" s="48">
        <f t="shared" si="722"/>
        <v>2</v>
      </c>
      <c r="BU183" s="48">
        <f t="shared" si="725"/>
        <v>1</v>
      </c>
      <c r="BV183" s="48">
        <f t="shared" si="728"/>
        <v>3</v>
      </c>
      <c r="BW183" s="48">
        <f t="shared" si="731"/>
        <v>1</v>
      </c>
      <c r="BX183" s="48">
        <f>(IF(T183="","",IF(RIGHT(T183,2)="10",RIGHT(T183,2),RIGHT(T183,1))+0))</f>
        <v>0</v>
      </c>
      <c r="BY183" s="48">
        <f>(IF(U183="","",IF(RIGHT(U183,2)="10",RIGHT(U183,2),RIGHT(U183,1))+0))</f>
        <v>0</v>
      </c>
      <c r="BZ183" s="47"/>
      <c r="CA183" s="48">
        <f>(IF(W183="","",IF(RIGHT(W183,2)="10",RIGHT(W183,2),RIGHT(W183,1))+0))</f>
        <v>0</v>
      </c>
      <c r="CB183" s="46">
        <f>(IF(X183="","",IF(RIGHT(X183,2)="10",RIGHT(X183,2),RIGHT(X183,1))+0))</f>
        <v>3</v>
      </c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49" t="str">
        <f t="shared" si="714"/>
        <v>A</v>
      </c>
      <c r="CQ183" s="48" t="str">
        <f t="shared" si="717"/>
        <v>D</v>
      </c>
      <c r="CR183" s="48" t="str">
        <f t="shared" si="720"/>
        <v>A</v>
      </c>
      <c r="CS183" s="48" t="str">
        <f t="shared" si="723"/>
        <v>D</v>
      </c>
      <c r="CT183" s="48" t="str">
        <f t="shared" si="726"/>
        <v>H</v>
      </c>
      <c r="CU183" s="48" t="str">
        <f t="shared" si="729"/>
        <v>D</v>
      </c>
      <c r="CV183" s="48" t="str">
        <f t="shared" si="732"/>
        <v>H</v>
      </c>
      <c r="CW183" s="48" t="str">
        <f>(IF(T183="","",IF(AY183&gt;BX183,"H",IF(AY183&lt;BX183,"A","D"))))</f>
        <v>H</v>
      </c>
      <c r="CX183" s="48" t="str">
        <f>(IF(U183="","",IF(AZ183&gt;BY183,"H",IF(AZ183&lt;BY183,"A","D"))))</f>
        <v>D</v>
      </c>
      <c r="CY183" s="47"/>
      <c r="CZ183" s="48" t="str">
        <f>(IF(W183="","",IF(BB183&gt;CA183,"H",IF(BB183&lt;CA183,"A","D"))))</f>
        <v>H</v>
      </c>
      <c r="DA183" s="46" t="str">
        <f>(IF(X183="","",IF(BC183&gt;CB183,"H",IF(BC183&lt;CB183,"A","D"))))</f>
        <v>A</v>
      </c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17" t="str">
        <f t="shared" si="678"/>
        <v>Sittingbourne</v>
      </c>
      <c r="DP183" s="21">
        <f t="shared" si="679"/>
        <v>22</v>
      </c>
      <c r="DQ183" s="11">
        <f t="shared" si="680"/>
        <v>4</v>
      </c>
      <c r="DR183" s="11">
        <f t="shared" si="681"/>
        <v>4</v>
      </c>
      <c r="DS183" s="11">
        <f t="shared" si="682"/>
        <v>3</v>
      </c>
      <c r="DT183" s="11">
        <f>COUNTIF(CY$174:CY$185,"A")</f>
        <v>1</v>
      </c>
      <c r="DU183" s="11">
        <f>COUNTIF(CY$174:CY$185,"D")</f>
        <v>1</v>
      </c>
      <c r="DV183" s="11">
        <f>COUNTIF(CY$174:CY$185,"H")</f>
        <v>9</v>
      </c>
      <c r="DW183" s="21">
        <f t="shared" si="683"/>
        <v>5</v>
      </c>
      <c r="DX183" s="21">
        <f t="shared" si="684"/>
        <v>5</v>
      </c>
      <c r="DY183" s="21">
        <f t="shared" si="685"/>
        <v>12</v>
      </c>
      <c r="DZ183" s="20">
        <f>SUM($AR183:$BO183)+SUM(BZ$174:BZ$185)</f>
        <v>39</v>
      </c>
      <c r="EA183" s="20">
        <f>SUM($BQ183:$CN183)+SUM(BA$174:BA$185)</f>
        <v>74</v>
      </c>
      <c r="EB183" s="21">
        <f t="shared" si="733"/>
        <v>20</v>
      </c>
      <c r="EC183" s="20">
        <f t="shared" si="687"/>
        <v>-35</v>
      </c>
      <c r="ED183" s="9"/>
      <c r="EE183" s="11">
        <f t="shared" si="688"/>
        <v>22</v>
      </c>
      <c r="EF183" s="11">
        <f t="shared" si="689"/>
        <v>5</v>
      </c>
      <c r="EG183" s="11">
        <f t="shared" si="690"/>
        <v>5</v>
      </c>
      <c r="EH183" s="11">
        <f t="shared" si="691"/>
        <v>12</v>
      </c>
      <c r="EI183" s="11">
        <f t="shared" si="692"/>
        <v>39</v>
      </c>
      <c r="EJ183" s="11">
        <f t="shared" si="693"/>
        <v>74</v>
      </c>
      <c r="EK183" s="11">
        <f t="shared" si="694"/>
        <v>20</v>
      </c>
      <c r="EL183" s="11">
        <f t="shared" si="695"/>
        <v>-35</v>
      </c>
      <c r="EM183" s="8"/>
      <c r="EN183" s="8">
        <f t="shared" si="696"/>
        <v>0</v>
      </c>
      <c r="EO183" s="8">
        <f t="shared" si="697"/>
        <v>0</v>
      </c>
      <c r="EP183" s="8">
        <f t="shared" si="698"/>
        <v>0</v>
      </c>
      <c r="EQ183" s="8">
        <f t="shared" si="699"/>
        <v>0</v>
      </c>
      <c r="ER183" s="8">
        <f t="shared" si="700"/>
        <v>0</v>
      </c>
      <c r="ES183" s="8">
        <f t="shared" si="701"/>
        <v>0</v>
      </c>
      <c r="ET183" s="8">
        <f t="shared" si="702"/>
        <v>0</v>
      </c>
      <c r="EU183" s="8">
        <f t="shared" si="703"/>
        <v>0</v>
      </c>
      <c r="EW183" s="8" t="str">
        <f t="shared" si="704"/>
        <v/>
      </c>
      <c r="EX183" s="8" t="str">
        <f t="shared" si="705"/>
        <v/>
      </c>
      <c r="EY183" s="8" t="str">
        <f t="shared" si="706"/>
        <v/>
      </c>
      <c r="EZ183" s="8" t="str">
        <f t="shared" si="707"/>
        <v/>
      </c>
      <c r="FA183" s="8" t="str">
        <f t="shared" si="708"/>
        <v/>
      </c>
      <c r="FB183" s="8" t="str">
        <f t="shared" si="709"/>
        <v/>
      </c>
      <c r="FC183" s="8" t="str">
        <f t="shared" si="710"/>
        <v/>
      </c>
      <c r="FD183" s="8" t="str">
        <f t="shared" si="711"/>
        <v/>
      </c>
      <c r="FF183" s="79" t="s">
        <v>394</v>
      </c>
      <c r="FG183" s="61">
        <v>48</v>
      </c>
      <c r="FH183" s="60">
        <v>35</v>
      </c>
      <c r="FI183" s="60">
        <v>38</v>
      </c>
      <c r="FJ183" s="60">
        <v>45</v>
      </c>
      <c r="FK183" s="60">
        <v>19</v>
      </c>
      <c r="FL183" s="60">
        <v>88</v>
      </c>
      <c r="FM183" s="60">
        <v>65</v>
      </c>
      <c r="FN183" s="60">
        <v>76</v>
      </c>
      <c r="FO183" s="60">
        <v>26</v>
      </c>
      <c r="FP183" s="59"/>
      <c r="FQ183" s="60">
        <v>126</v>
      </c>
      <c r="FR183" s="58">
        <v>28</v>
      </c>
      <c r="FS183" s="18"/>
      <c r="FT183" s="18"/>
      <c r="FU183" s="8"/>
      <c r="FV183" s="8"/>
      <c r="FW183" s="8"/>
      <c r="FX183" s="8"/>
      <c r="FY183" s="8"/>
      <c r="FZ183" s="8"/>
      <c r="GA183" s="8"/>
      <c r="GB183" s="8"/>
      <c r="GC183" s="8"/>
    </row>
    <row r="184" spans="1:185" s="8" customFormat="1" x14ac:dyDescent="0.2">
      <c r="A184" s="8">
        <v>11</v>
      </c>
      <c r="B184" s="8" t="s">
        <v>73</v>
      </c>
      <c r="C184" s="16">
        <v>22</v>
      </c>
      <c r="D184" s="16">
        <v>4</v>
      </c>
      <c r="E184" s="16">
        <v>0</v>
      </c>
      <c r="F184" s="16">
        <v>18</v>
      </c>
      <c r="G184" s="16">
        <v>33</v>
      </c>
      <c r="H184" s="16">
        <v>83</v>
      </c>
      <c r="I184" s="15">
        <v>12</v>
      </c>
      <c r="J184" s="16">
        <f t="shared" si="644"/>
        <v>-50</v>
      </c>
      <c r="L184" s="79" t="s">
        <v>73</v>
      </c>
      <c r="M184" s="33" t="s">
        <v>52</v>
      </c>
      <c r="N184" s="29" t="s">
        <v>195</v>
      </c>
      <c r="O184" s="29" t="s">
        <v>83</v>
      </c>
      <c r="P184" s="29" t="s">
        <v>120</v>
      </c>
      <c r="Q184" s="29" t="s">
        <v>87</v>
      </c>
      <c r="R184" s="29" t="s">
        <v>238</v>
      </c>
      <c r="S184" s="29" t="s">
        <v>87</v>
      </c>
      <c r="T184" s="29" t="s">
        <v>510</v>
      </c>
      <c r="U184" s="29" t="s">
        <v>123</v>
      </c>
      <c r="V184" s="29" t="s">
        <v>135</v>
      </c>
      <c r="W184" s="28"/>
      <c r="X184" s="32" t="s">
        <v>87</v>
      </c>
      <c r="Y184" s="13"/>
      <c r="Z184" s="13"/>
      <c r="AA184" s="13"/>
      <c r="AB184" s="79" t="s">
        <v>73</v>
      </c>
      <c r="AC184" s="33" t="s">
        <v>378</v>
      </c>
      <c r="AD184" s="29" t="s">
        <v>144</v>
      </c>
      <c r="AE184" s="29" t="s">
        <v>233</v>
      </c>
      <c r="AF184" s="29" t="s">
        <v>132</v>
      </c>
      <c r="AG184" s="29" t="s">
        <v>249</v>
      </c>
      <c r="AH184" s="29" t="s">
        <v>301</v>
      </c>
      <c r="AI184" s="29" t="s">
        <v>234</v>
      </c>
      <c r="AJ184" s="29" t="s">
        <v>167</v>
      </c>
      <c r="AK184" s="29" t="s">
        <v>236</v>
      </c>
      <c r="AL184" s="29" t="s">
        <v>212</v>
      </c>
      <c r="AM184" s="28"/>
      <c r="AN184" s="32" t="s">
        <v>214</v>
      </c>
      <c r="AO184" s="13"/>
      <c r="AP184" s="13"/>
      <c r="AQ184" s="12"/>
      <c r="AR184" s="49">
        <f t="shared" si="712"/>
        <v>3</v>
      </c>
      <c r="AS184" s="48">
        <f t="shared" si="715"/>
        <v>2</v>
      </c>
      <c r="AT184" s="48">
        <f t="shared" si="718"/>
        <v>2</v>
      </c>
      <c r="AU184" s="48">
        <f t="shared" si="721"/>
        <v>0</v>
      </c>
      <c r="AV184" s="48">
        <f t="shared" si="724"/>
        <v>1</v>
      </c>
      <c r="AW184" s="48">
        <f t="shared" si="727"/>
        <v>1</v>
      </c>
      <c r="AX184" s="48">
        <f t="shared" si="730"/>
        <v>1</v>
      </c>
      <c r="AY184" s="48">
        <f>(IF(T184="","",(IF(MID(T184,2,1)="-",LEFT(T184,1),LEFT(T184,2)))+0))</f>
        <v>8</v>
      </c>
      <c r="AZ184" s="48">
        <f>(IF(U184="","",(IF(MID(U184,2,1)="-",LEFT(U184,1),LEFT(U184,2)))+0))</f>
        <v>6</v>
      </c>
      <c r="BA184" s="48">
        <f>(IF(V184="","",(IF(MID(V184,2,1)="-",LEFT(V184,1),LEFT(V184,2)))+0))</f>
        <v>1</v>
      </c>
      <c r="BB184" s="47"/>
      <c r="BC184" s="46">
        <f>(IF(X184="","",(IF(MID(X184,2,1)="-",LEFT(X184,1),LEFT(X184,2)))+0))</f>
        <v>1</v>
      </c>
      <c r="BP184" s="9"/>
      <c r="BQ184" s="49">
        <f t="shared" si="713"/>
        <v>2</v>
      </c>
      <c r="BR184" s="48">
        <f t="shared" si="716"/>
        <v>5</v>
      </c>
      <c r="BS184" s="48">
        <f t="shared" si="719"/>
        <v>3</v>
      </c>
      <c r="BT184" s="48">
        <f t="shared" si="722"/>
        <v>1</v>
      </c>
      <c r="BU184" s="48">
        <f t="shared" si="725"/>
        <v>4</v>
      </c>
      <c r="BV184" s="48">
        <f t="shared" si="728"/>
        <v>7</v>
      </c>
      <c r="BW184" s="48">
        <f t="shared" si="731"/>
        <v>4</v>
      </c>
      <c r="BX184" s="48">
        <f>(IF(T184="","",IF(RIGHT(T184,2)="10",RIGHT(T184,2),RIGHT(T184,1))+0))</f>
        <v>6</v>
      </c>
      <c r="BY184" s="48">
        <f>(IF(U184="","",IF(RIGHT(U184,2)="10",RIGHT(U184,2),RIGHT(U184,1))+0))</f>
        <v>2</v>
      </c>
      <c r="BZ184" s="48">
        <f>(IF(V184="","",IF(RIGHT(V184,2)="10",RIGHT(V184,2),RIGHT(V184,1))+0))</f>
        <v>3</v>
      </c>
      <c r="CA184" s="47"/>
      <c r="CB184" s="46">
        <f>(IF(X184="","",IF(RIGHT(X184,2)="10",RIGHT(X184,2),RIGHT(X184,1))+0))</f>
        <v>4</v>
      </c>
      <c r="CP184" s="49" t="str">
        <f t="shared" si="714"/>
        <v>H</v>
      </c>
      <c r="CQ184" s="48" t="str">
        <f t="shared" si="717"/>
        <v>A</v>
      </c>
      <c r="CR184" s="48" t="str">
        <f t="shared" si="720"/>
        <v>A</v>
      </c>
      <c r="CS184" s="48" t="str">
        <f t="shared" si="723"/>
        <v>A</v>
      </c>
      <c r="CT184" s="48" t="str">
        <f t="shared" si="726"/>
        <v>A</v>
      </c>
      <c r="CU184" s="48" t="str">
        <f t="shared" si="729"/>
        <v>A</v>
      </c>
      <c r="CV184" s="48" t="str">
        <f t="shared" si="732"/>
        <v>A</v>
      </c>
      <c r="CW184" s="48" t="str">
        <f>(IF(T184="","",IF(AY184&gt;BX184,"H",IF(AY184&lt;BX184,"A","D"))))</f>
        <v>H</v>
      </c>
      <c r="CX184" s="48" t="str">
        <f>(IF(U184="","",IF(AZ184&gt;BY184,"H",IF(AZ184&lt;BY184,"A","D"))))</f>
        <v>H</v>
      </c>
      <c r="CY184" s="48" t="str">
        <f>(IF(V184="","",IF(BA184&gt;BZ184,"H",IF(BA184&lt;BZ184,"A","D"))))</f>
        <v>A</v>
      </c>
      <c r="CZ184" s="47"/>
      <c r="DA184" s="46" t="str">
        <f>(IF(X184="","",IF(BC184&gt;CB184,"H",IF(BC184&lt;CB184,"A","D"))))</f>
        <v>A</v>
      </c>
      <c r="DO184" s="17" t="str">
        <f t="shared" si="678"/>
        <v>Three Bridges</v>
      </c>
      <c r="DP184" s="21">
        <f t="shared" si="679"/>
        <v>22</v>
      </c>
      <c r="DQ184" s="11">
        <f t="shared" si="680"/>
        <v>3</v>
      </c>
      <c r="DR184" s="11">
        <f t="shared" si="681"/>
        <v>0</v>
      </c>
      <c r="DS184" s="11">
        <f t="shared" si="682"/>
        <v>8</v>
      </c>
      <c r="DT184" s="11">
        <f>COUNTIF(CZ$174:CZ$185,"A")</f>
        <v>1</v>
      </c>
      <c r="DU184" s="11">
        <f>COUNTIF(CZ$174:CZ$185,"D")</f>
        <v>0</v>
      </c>
      <c r="DV184" s="11">
        <f>COUNTIF(CZ$174:CZ$185,"H")</f>
        <v>10</v>
      </c>
      <c r="DW184" s="21">
        <f t="shared" si="683"/>
        <v>4</v>
      </c>
      <c r="DX184" s="21">
        <f t="shared" si="684"/>
        <v>0</v>
      </c>
      <c r="DY184" s="21">
        <f t="shared" si="685"/>
        <v>18</v>
      </c>
      <c r="DZ184" s="20">
        <f>SUM($AR184:$BO184)+SUM(CA$174:CA$185)</f>
        <v>33</v>
      </c>
      <c r="EA184" s="20">
        <f>SUM($BQ184:$CN184)+SUM(BB$174:BB$185)</f>
        <v>83</v>
      </c>
      <c r="EB184" s="21">
        <f t="shared" si="733"/>
        <v>12</v>
      </c>
      <c r="EC184" s="20">
        <f t="shared" si="687"/>
        <v>-50</v>
      </c>
      <c r="ED184" s="9"/>
      <c r="EE184" s="11">
        <f t="shared" si="688"/>
        <v>22</v>
      </c>
      <c r="EF184" s="11">
        <f t="shared" si="689"/>
        <v>4</v>
      </c>
      <c r="EG184" s="11">
        <f t="shared" si="690"/>
        <v>0</v>
      </c>
      <c r="EH184" s="11">
        <f t="shared" si="691"/>
        <v>18</v>
      </c>
      <c r="EI184" s="11">
        <f t="shared" si="692"/>
        <v>33</v>
      </c>
      <c r="EJ184" s="11">
        <f t="shared" si="693"/>
        <v>83</v>
      </c>
      <c r="EK184" s="11">
        <f t="shared" si="694"/>
        <v>12</v>
      </c>
      <c r="EL184" s="11">
        <f t="shared" si="695"/>
        <v>-50</v>
      </c>
      <c r="EN184" s="8">
        <f t="shared" si="696"/>
        <v>0</v>
      </c>
      <c r="EO184" s="8">
        <f t="shared" si="697"/>
        <v>0</v>
      </c>
      <c r="EP184" s="8">
        <f t="shared" si="698"/>
        <v>0</v>
      </c>
      <c r="EQ184" s="8">
        <f t="shared" si="699"/>
        <v>0</v>
      </c>
      <c r="ER184" s="8">
        <f t="shared" si="700"/>
        <v>0</v>
      </c>
      <c r="ES184" s="8">
        <f t="shared" si="701"/>
        <v>0</v>
      </c>
      <c r="ET184" s="8">
        <f t="shared" si="702"/>
        <v>0</v>
      </c>
      <c r="EU184" s="8">
        <f t="shared" si="703"/>
        <v>0</v>
      </c>
      <c r="EW184" s="8" t="str">
        <f t="shared" si="704"/>
        <v/>
      </c>
      <c r="EX184" s="8" t="str">
        <f t="shared" si="705"/>
        <v/>
      </c>
      <c r="EY184" s="8" t="str">
        <f t="shared" si="706"/>
        <v/>
      </c>
      <c r="EZ184" s="8" t="str">
        <f t="shared" si="707"/>
        <v/>
      </c>
      <c r="FA184" s="8" t="str">
        <f t="shared" si="708"/>
        <v/>
      </c>
      <c r="FB184" s="8" t="str">
        <f t="shared" si="709"/>
        <v/>
      </c>
      <c r="FC184" s="8" t="str">
        <f t="shared" si="710"/>
        <v/>
      </c>
      <c r="FD184" s="8" t="str">
        <f t="shared" si="711"/>
        <v/>
      </c>
      <c r="FF184" s="79" t="s">
        <v>73</v>
      </c>
      <c r="FG184" s="61">
        <v>27</v>
      </c>
      <c r="FH184" s="60">
        <v>16</v>
      </c>
      <c r="FI184" s="60">
        <v>16</v>
      </c>
      <c r="FJ184" s="60">
        <v>8</v>
      </c>
      <c r="FK184" s="60">
        <v>11</v>
      </c>
      <c r="FL184" s="60">
        <v>11</v>
      </c>
      <c r="FM184" s="60">
        <v>33</v>
      </c>
      <c r="FN184" s="60">
        <v>17</v>
      </c>
      <c r="FO184" s="60">
        <v>13</v>
      </c>
      <c r="FP184" s="60">
        <v>24</v>
      </c>
      <c r="FQ184" s="59"/>
      <c r="FR184" s="58">
        <v>27</v>
      </c>
      <c r="FS184" s="10"/>
      <c r="FT184" s="10"/>
    </row>
    <row r="185" spans="1:185" s="8" customFormat="1" ht="12.75" thickBot="1" x14ac:dyDescent="0.25">
      <c r="A185" s="8">
        <v>12</v>
      </c>
      <c r="B185" s="8" t="s">
        <v>346</v>
      </c>
      <c r="C185" s="16">
        <v>22</v>
      </c>
      <c r="D185" s="16">
        <v>2</v>
      </c>
      <c r="E185" s="16">
        <v>5</v>
      </c>
      <c r="F185" s="16">
        <v>15</v>
      </c>
      <c r="G185" s="16">
        <v>38</v>
      </c>
      <c r="H185" s="16">
        <v>85</v>
      </c>
      <c r="I185" s="15">
        <v>11</v>
      </c>
      <c r="J185" s="16">
        <f t="shared" si="644"/>
        <v>-47</v>
      </c>
      <c r="L185" s="77" t="s">
        <v>196</v>
      </c>
      <c r="M185" s="27" t="s">
        <v>98</v>
      </c>
      <c r="N185" s="26" t="s">
        <v>21</v>
      </c>
      <c r="O185" s="26" t="s">
        <v>55</v>
      </c>
      <c r="P185" s="26" t="s">
        <v>160</v>
      </c>
      <c r="Q185" s="26" t="s">
        <v>13</v>
      </c>
      <c r="R185" s="26" t="s">
        <v>55</v>
      </c>
      <c r="S185" s="26" t="s">
        <v>16</v>
      </c>
      <c r="T185" s="26" t="s">
        <v>101</v>
      </c>
      <c r="U185" s="26" t="s">
        <v>161</v>
      </c>
      <c r="V185" s="26" t="s">
        <v>13</v>
      </c>
      <c r="W185" s="26" t="s">
        <v>33</v>
      </c>
      <c r="X185" s="22"/>
      <c r="Y185" s="13"/>
      <c r="Z185" s="13"/>
      <c r="AA185" s="13"/>
      <c r="AB185" s="77" t="s">
        <v>196</v>
      </c>
      <c r="AC185" s="154" t="s">
        <v>185</v>
      </c>
      <c r="AD185" s="155" t="s">
        <v>354</v>
      </c>
      <c r="AE185" s="155" t="s">
        <v>217</v>
      </c>
      <c r="AF185" s="155" t="s">
        <v>61</v>
      </c>
      <c r="AG185" s="155" t="s">
        <v>291</v>
      </c>
      <c r="AH185" s="155" t="s">
        <v>172</v>
      </c>
      <c r="AI185" s="155" t="s">
        <v>179</v>
      </c>
      <c r="AJ185" s="155" t="s">
        <v>207</v>
      </c>
      <c r="AK185" s="155" t="s">
        <v>215</v>
      </c>
      <c r="AL185" s="155" t="s">
        <v>82</v>
      </c>
      <c r="AM185" s="155" t="s">
        <v>24</v>
      </c>
      <c r="AN185" s="156"/>
      <c r="AO185" s="13"/>
      <c r="AP185" s="13"/>
      <c r="AQ185" s="12"/>
      <c r="AR185" s="45">
        <f t="shared" si="712"/>
        <v>1</v>
      </c>
      <c r="AS185" s="44">
        <f t="shared" si="715"/>
        <v>2</v>
      </c>
      <c r="AT185" s="44">
        <f t="shared" si="718"/>
        <v>1</v>
      </c>
      <c r="AU185" s="44">
        <f t="shared" si="721"/>
        <v>5</v>
      </c>
      <c r="AV185" s="44">
        <f t="shared" si="724"/>
        <v>6</v>
      </c>
      <c r="AW185" s="44">
        <f t="shared" si="727"/>
        <v>1</v>
      </c>
      <c r="AX185" s="44">
        <f t="shared" si="730"/>
        <v>2</v>
      </c>
      <c r="AY185" s="44">
        <f>(IF(T185="","",(IF(MID(T185,2,1)="-",LEFT(T185,1),LEFT(T185,2)))+0))</f>
        <v>8</v>
      </c>
      <c r="AZ185" s="44">
        <f>(IF(U185="","",(IF(MID(U185,2,1)="-",LEFT(U185,1),LEFT(U185,2)))+0))</f>
        <v>0</v>
      </c>
      <c r="BA185" s="44">
        <f>(IF(V185="","",(IF(MID(V185,2,1)="-",LEFT(V185,1),LEFT(V185,2)))+0))</f>
        <v>6</v>
      </c>
      <c r="BB185" s="44">
        <f>(IF(W185="","",(IF(MID(W185,2,1)="-",LEFT(W185,1),LEFT(W185,2)))+0))</f>
        <v>6</v>
      </c>
      <c r="BC185" s="43"/>
      <c r="BP185" s="9"/>
      <c r="BQ185" s="45">
        <f t="shared" si="713"/>
        <v>0</v>
      </c>
      <c r="BR185" s="44">
        <f t="shared" si="716"/>
        <v>2</v>
      </c>
      <c r="BS185" s="44">
        <f t="shared" si="719"/>
        <v>1</v>
      </c>
      <c r="BT185" s="44">
        <f t="shared" si="722"/>
        <v>1</v>
      </c>
      <c r="BU185" s="44">
        <f t="shared" si="725"/>
        <v>1</v>
      </c>
      <c r="BV185" s="44">
        <f t="shared" si="728"/>
        <v>1</v>
      </c>
      <c r="BW185" s="44">
        <f t="shared" si="731"/>
        <v>1</v>
      </c>
      <c r="BX185" s="44">
        <f>(IF(T185="","",IF(RIGHT(T185,2)="10",RIGHT(T185,2),RIGHT(T185,1))+0))</f>
        <v>1</v>
      </c>
      <c r="BY185" s="44">
        <f>(IF(U185="","",IF(RIGHT(U185,2)="10",RIGHT(U185,2),RIGHT(U185,1))+0))</f>
        <v>0</v>
      </c>
      <c r="BZ185" s="44">
        <f>(IF(V185="","",IF(RIGHT(V185,2)="10",RIGHT(V185,2),RIGHT(V185,1))+0))</f>
        <v>1</v>
      </c>
      <c r="CA185" s="44">
        <f>(IF(W185="","",IF(RIGHT(W185,2)="10",RIGHT(W185,2),RIGHT(W185,1))+0))</f>
        <v>0</v>
      </c>
      <c r="CB185" s="43"/>
      <c r="CP185" s="45" t="str">
        <f t="shared" si="714"/>
        <v>H</v>
      </c>
      <c r="CQ185" s="44" t="str">
        <f t="shared" si="717"/>
        <v>D</v>
      </c>
      <c r="CR185" s="44" t="str">
        <f t="shared" si="720"/>
        <v>D</v>
      </c>
      <c r="CS185" s="44" t="str">
        <f t="shared" si="723"/>
        <v>H</v>
      </c>
      <c r="CT185" s="44" t="str">
        <f t="shared" si="726"/>
        <v>H</v>
      </c>
      <c r="CU185" s="44" t="str">
        <f t="shared" si="729"/>
        <v>D</v>
      </c>
      <c r="CV185" s="44" t="str">
        <f t="shared" si="732"/>
        <v>H</v>
      </c>
      <c r="CW185" s="44" t="str">
        <f>(IF(T185="","",IF(AY185&gt;BX185,"H",IF(AY185&lt;BX185,"A","D"))))</f>
        <v>H</v>
      </c>
      <c r="CX185" s="44" t="str">
        <f>(IF(U185="","",IF(AZ185&gt;BY185,"H",IF(AZ185&lt;BY185,"A","D"))))</f>
        <v>D</v>
      </c>
      <c r="CY185" s="44" t="str">
        <f>(IF(V185="","",IF(BA185&gt;BZ185,"H",IF(BA185&lt;BZ185,"A","D"))))</f>
        <v>H</v>
      </c>
      <c r="CZ185" s="44" t="str">
        <f>(IF(W185="","",IF(BB185&gt;CA185,"H",IF(BB185&lt;CA185,"A","D"))))</f>
        <v>H</v>
      </c>
      <c r="DA185" s="43"/>
      <c r="DO185" s="17" t="str">
        <f t="shared" si="678"/>
        <v>Tooting &amp; Mitcham United</v>
      </c>
      <c r="DP185" s="21">
        <f t="shared" si="679"/>
        <v>22</v>
      </c>
      <c r="DQ185" s="11">
        <f t="shared" si="680"/>
        <v>7</v>
      </c>
      <c r="DR185" s="11">
        <f t="shared" si="681"/>
        <v>4</v>
      </c>
      <c r="DS185" s="11">
        <f t="shared" si="682"/>
        <v>0</v>
      </c>
      <c r="DT185" s="11">
        <f>COUNTIF(DA$174:DA$185,"A")</f>
        <v>7</v>
      </c>
      <c r="DU185" s="11">
        <f>COUNTIF(DA$174:DA$185,"D")</f>
        <v>2</v>
      </c>
      <c r="DV185" s="11">
        <f>COUNTIF(DA$174:DA$185,"H")</f>
        <v>2</v>
      </c>
      <c r="DW185" s="21">
        <f t="shared" si="683"/>
        <v>14</v>
      </c>
      <c r="DX185" s="21">
        <f t="shared" si="684"/>
        <v>6</v>
      </c>
      <c r="DY185" s="21">
        <f t="shared" si="685"/>
        <v>2</v>
      </c>
      <c r="DZ185" s="20">
        <f>SUM($AR185:$BO185)+SUM(CB$174:CB$185)</f>
        <v>65</v>
      </c>
      <c r="EA185" s="20">
        <f>SUM($BQ185:$CN185)+SUM(BC$174:BC$185)</f>
        <v>20</v>
      </c>
      <c r="EB185" s="21">
        <f t="shared" si="733"/>
        <v>48</v>
      </c>
      <c r="EC185" s="20">
        <f t="shared" si="687"/>
        <v>45</v>
      </c>
      <c r="ED185" s="9"/>
      <c r="EE185" s="11">
        <f t="shared" si="688"/>
        <v>22</v>
      </c>
      <c r="EF185" s="11">
        <f t="shared" si="689"/>
        <v>14</v>
      </c>
      <c r="EG185" s="11">
        <f t="shared" si="690"/>
        <v>6</v>
      </c>
      <c r="EH185" s="11">
        <f t="shared" si="691"/>
        <v>2</v>
      </c>
      <c r="EI185" s="11">
        <f t="shared" si="692"/>
        <v>65</v>
      </c>
      <c r="EJ185" s="11">
        <f t="shared" si="693"/>
        <v>20</v>
      </c>
      <c r="EK185" s="11">
        <f t="shared" si="694"/>
        <v>48</v>
      </c>
      <c r="EL185" s="11">
        <f t="shared" si="695"/>
        <v>45</v>
      </c>
      <c r="EN185" s="8">
        <f t="shared" si="696"/>
        <v>0</v>
      </c>
      <c r="EO185" s="8">
        <f t="shared" si="697"/>
        <v>0</v>
      </c>
      <c r="EP185" s="8">
        <f t="shared" si="698"/>
        <v>0</v>
      </c>
      <c r="EQ185" s="8">
        <f t="shared" si="699"/>
        <v>0</v>
      </c>
      <c r="ER185" s="8">
        <f t="shared" si="700"/>
        <v>0</v>
      </c>
      <c r="ES185" s="8">
        <f t="shared" si="701"/>
        <v>0</v>
      </c>
      <c r="ET185" s="8">
        <f t="shared" si="702"/>
        <v>0</v>
      </c>
      <c r="EU185" s="8">
        <f t="shared" si="703"/>
        <v>0</v>
      </c>
      <c r="EW185" s="8" t="str">
        <f t="shared" si="704"/>
        <v/>
      </c>
      <c r="EX185" s="8" t="str">
        <f t="shared" si="705"/>
        <v/>
      </c>
      <c r="EY185" s="8" t="str">
        <f t="shared" si="706"/>
        <v/>
      </c>
      <c r="EZ185" s="8" t="str">
        <f t="shared" si="707"/>
        <v/>
      </c>
      <c r="FA185" s="8" t="str">
        <f t="shared" si="708"/>
        <v/>
      </c>
      <c r="FB185" s="8" t="str">
        <f t="shared" si="709"/>
        <v/>
      </c>
      <c r="FC185" s="8" t="str">
        <f t="shared" si="710"/>
        <v/>
      </c>
      <c r="FD185" s="8" t="str">
        <f t="shared" si="711"/>
        <v/>
      </c>
      <c r="FF185" s="77" t="s">
        <v>196</v>
      </c>
      <c r="FG185" s="57">
        <v>24</v>
      </c>
      <c r="FH185" s="56">
        <v>78</v>
      </c>
      <c r="FI185" s="56">
        <v>30</v>
      </c>
      <c r="FJ185" s="56">
        <v>28</v>
      </c>
      <c r="FK185" s="56">
        <v>39</v>
      </c>
      <c r="FL185" s="56">
        <v>25</v>
      </c>
      <c r="FM185" s="56">
        <v>32</v>
      </c>
      <c r="FN185" s="56">
        <v>30</v>
      </c>
      <c r="FO185" s="56">
        <v>36</v>
      </c>
      <c r="FP185" s="56">
        <v>55</v>
      </c>
      <c r="FQ185" s="56">
        <v>30</v>
      </c>
      <c r="FR185" s="19"/>
      <c r="FS185" s="10"/>
      <c r="FT185" s="10"/>
    </row>
    <row r="186" spans="1:185" s="8" customFormat="1" x14ac:dyDescent="0.2">
      <c r="B186" s="55" t="s">
        <v>504</v>
      </c>
      <c r="C186" s="16"/>
      <c r="D186" s="14">
        <f>SUM(D174:D185)</f>
        <v>106</v>
      </c>
      <c r="E186" s="14">
        <f>SUM(E174:E185)</f>
        <v>52</v>
      </c>
      <c r="F186" s="14">
        <f>SUM(F174:F185)</f>
        <v>106</v>
      </c>
      <c r="G186" s="14">
        <f>SUM(G174:G185)</f>
        <v>633</v>
      </c>
      <c r="H186" s="14">
        <f>SUM(H174:H185)</f>
        <v>633</v>
      </c>
      <c r="I186" s="15"/>
      <c r="J186" s="14">
        <f>SUM(J174:J185)</f>
        <v>0</v>
      </c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2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E186" s="11"/>
      <c r="EF186" s="11"/>
      <c r="EG186" s="11"/>
      <c r="EH186" s="11"/>
      <c r="EI186" s="11"/>
      <c r="EJ186" s="11"/>
      <c r="EK186" s="11"/>
      <c r="EL186" s="11"/>
      <c r="FF186" s="13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</row>
    <row r="187" spans="1:185" s="55" customFormat="1" ht="12.75" x14ac:dyDescent="0.2">
      <c r="A187" s="169" t="s">
        <v>0</v>
      </c>
      <c r="B187" s="160">
        <v>43593</v>
      </c>
      <c r="C187" s="161"/>
      <c r="D187" s="161"/>
      <c r="E187" s="162" t="s">
        <v>498</v>
      </c>
      <c r="F187" s="163" t="s">
        <v>195</v>
      </c>
      <c r="G187" s="164" t="s">
        <v>196</v>
      </c>
      <c r="H187" s="161"/>
      <c r="I187" s="161"/>
      <c r="J187" s="161"/>
      <c r="K187" s="253"/>
      <c r="L187" s="168" t="s">
        <v>476</v>
      </c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165"/>
      <c r="DP187" s="166"/>
      <c r="DQ187" s="166"/>
      <c r="DR187" s="166"/>
      <c r="DS187" s="166"/>
      <c r="DT187" s="166"/>
      <c r="DU187" s="166"/>
      <c r="DV187" s="166"/>
      <c r="DW187" s="166"/>
      <c r="DX187" s="166"/>
      <c r="DY187" s="166"/>
      <c r="DZ187" s="166"/>
      <c r="EA187" s="166"/>
      <c r="EB187" s="166"/>
      <c r="EC187" s="166"/>
      <c r="EE187" s="166"/>
      <c r="EF187" s="166"/>
      <c r="EG187" s="166"/>
      <c r="EH187" s="166"/>
      <c r="EI187" s="166"/>
      <c r="EJ187" s="166"/>
      <c r="EK187" s="166"/>
      <c r="EL187" s="166"/>
      <c r="FF187" s="167"/>
      <c r="FG187" s="167"/>
      <c r="FH187" s="167"/>
      <c r="FI187" s="167"/>
      <c r="FJ187" s="167"/>
      <c r="FK187" s="167"/>
      <c r="FL187" s="167"/>
      <c r="FM187" s="167"/>
      <c r="FN187" s="167"/>
      <c r="FO187" s="167"/>
      <c r="FP187" s="167"/>
      <c r="FQ187" s="167"/>
      <c r="FR187" s="167"/>
      <c r="FS187" s="167"/>
      <c r="FT187" s="167"/>
    </row>
    <row r="188" spans="1:185" s="8" customFormat="1" ht="12.75" thickBot="1" x14ac:dyDescent="0.25">
      <c r="A188" s="17" t="s">
        <v>206</v>
      </c>
      <c r="B188" s="55" t="s">
        <v>523</v>
      </c>
      <c r="C188" s="42" t="s">
        <v>431</v>
      </c>
      <c r="D188" s="15"/>
      <c r="E188" s="15"/>
      <c r="F188" s="15"/>
      <c r="G188" s="15"/>
      <c r="H188" s="15"/>
      <c r="I188" s="15"/>
      <c r="J188" s="15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2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E188" s="11"/>
      <c r="EF188" s="11"/>
      <c r="EG188" s="11"/>
      <c r="EH188" s="11"/>
      <c r="EI188" s="11"/>
      <c r="EJ188" s="11"/>
      <c r="EK188" s="11"/>
      <c r="EL188" s="11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9"/>
    </row>
    <row r="189" spans="1:185" s="8" customFormat="1" ht="12.75" thickBot="1" x14ac:dyDescent="0.25">
      <c r="A189" s="17" t="s">
        <v>51</v>
      </c>
      <c r="B189" s="17" t="s">
        <v>50</v>
      </c>
      <c r="C189" s="15" t="s">
        <v>42</v>
      </c>
      <c r="D189" s="15" t="s">
        <v>41</v>
      </c>
      <c r="E189" s="15" t="s">
        <v>40</v>
      </c>
      <c r="F189" s="15" t="s">
        <v>39</v>
      </c>
      <c r="G189" s="15" t="s">
        <v>38</v>
      </c>
      <c r="H189" s="15" t="s">
        <v>37</v>
      </c>
      <c r="I189" s="15" t="s">
        <v>36</v>
      </c>
      <c r="J189" s="15" t="s">
        <v>43</v>
      </c>
      <c r="L189" s="66" t="s">
        <v>154</v>
      </c>
      <c r="M189" s="41" t="s">
        <v>514</v>
      </c>
      <c r="N189" s="41" t="s">
        <v>484</v>
      </c>
      <c r="O189" s="41" t="s">
        <v>506</v>
      </c>
      <c r="P189" s="41" t="s">
        <v>507</v>
      </c>
      <c r="Q189" s="41" t="s">
        <v>515</v>
      </c>
      <c r="R189" s="41" t="s">
        <v>412</v>
      </c>
      <c r="S189" s="41" t="s">
        <v>399</v>
      </c>
      <c r="T189" s="41" t="s">
        <v>508</v>
      </c>
      <c r="U189" s="41" t="s">
        <v>421</v>
      </c>
      <c r="V189" s="40" t="s">
        <v>474</v>
      </c>
      <c r="W189" s="13"/>
      <c r="X189" s="13"/>
      <c r="Y189" s="13"/>
      <c r="Z189" s="13"/>
      <c r="AA189" s="13"/>
      <c r="AB189" s="66" t="s">
        <v>154</v>
      </c>
      <c r="AC189" s="41" t="s">
        <v>514</v>
      </c>
      <c r="AD189" s="41" t="s">
        <v>484</v>
      </c>
      <c r="AE189" s="41" t="s">
        <v>506</v>
      </c>
      <c r="AF189" s="41" t="s">
        <v>507</v>
      </c>
      <c r="AG189" s="41" t="s">
        <v>515</v>
      </c>
      <c r="AH189" s="41" t="s">
        <v>412</v>
      </c>
      <c r="AI189" s="41" t="s">
        <v>399</v>
      </c>
      <c r="AJ189" s="41" t="s">
        <v>508</v>
      </c>
      <c r="AK189" s="41" t="s">
        <v>421</v>
      </c>
      <c r="AL189" s="40" t="s">
        <v>474</v>
      </c>
      <c r="AM189" s="13"/>
      <c r="AN189" s="13"/>
      <c r="AO189" s="13"/>
      <c r="AP189" s="13"/>
      <c r="AQ189" s="12"/>
      <c r="DP189" s="16" t="s">
        <v>42</v>
      </c>
      <c r="DQ189" s="16" t="s">
        <v>49</v>
      </c>
      <c r="DR189" s="16" t="s">
        <v>48</v>
      </c>
      <c r="DS189" s="16" t="s">
        <v>47</v>
      </c>
      <c r="DT189" s="16" t="s">
        <v>46</v>
      </c>
      <c r="DU189" s="16" t="s">
        <v>45</v>
      </c>
      <c r="DV189" s="16" t="s">
        <v>44</v>
      </c>
      <c r="DW189" s="16" t="s">
        <v>41</v>
      </c>
      <c r="DX189" s="16" t="s">
        <v>40</v>
      </c>
      <c r="DY189" s="16" t="s">
        <v>39</v>
      </c>
      <c r="DZ189" s="16" t="s">
        <v>38</v>
      </c>
      <c r="EA189" s="16" t="s">
        <v>37</v>
      </c>
      <c r="EB189" s="16" t="s">
        <v>36</v>
      </c>
      <c r="EC189" s="16" t="s">
        <v>43</v>
      </c>
      <c r="ED189" s="16"/>
      <c r="EE189" s="16" t="s">
        <v>42</v>
      </c>
      <c r="EF189" s="16" t="s">
        <v>41</v>
      </c>
      <c r="EG189" s="16" t="s">
        <v>40</v>
      </c>
      <c r="EH189" s="16" t="s">
        <v>39</v>
      </c>
      <c r="EI189" s="16" t="s">
        <v>38</v>
      </c>
      <c r="EJ189" s="16" t="s">
        <v>37</v>
      </c>
      <c r="EK189" s="16" t="s">
        <v>36</v>
      </c>
      <c r="EL189" s="16" t="s">
        <v>43</v>
      </c>
      <c r="EX189" s="16" t="s">
        <v>42</v>
      </c>
      <c r="EY189" s="16" t="s">
        <v>41</v>
      </c>
      <c r="EZ189" s="16" t="s">
        <v>40</v>
      </c>
      <c r="FA189" s="16" t="s">
        <v>39</v>
      </c>
      <c r="FB189" s="16" t="s">
        <v>38</v>
      </c>
      <c r="FC189" s="16" t="s">
        <v>37</v>
      </c>
      <c r="FD189" s="16" t="s">
        <v>36</v>
      </c>
      <c r="FF189" s="66" t="s">
        <v>154</v>
      </c>
      <c r="FG189" s="68" t="s">
        <v>514</v>
      </c>
      <c r="FH189" s="68" t="s">
        <v>484</v>
      </c>
      <c r="FI189" s="68" t="s">
        <v>506</v>
      </c>
      <c r="FJ189" s="68" t="s">
        <v>507</v>
      </c>
      <c r="FK189" s="68" t="s">
        <v>515</v>
      </c>
      <c r="FL189" s="68" t="s">
        <v>412</v>
      </c>
      <c r="FM189" s="68" t="s">
        <v>399</v>
      </c>
      <c r="FN189" s="68" t="s">
        <v>508</v>
      </c>
      <c r="FO189" s="68" t="s">
        <v>421</v>
      </c>
      <c r="FP189" s="67" t="s">
        <v>474</v>
      </c>
      <c r="FQ189" s="10"/>
      <c r="FR189" s="10"/>
      <c r="FS189" s="10"/>
      <c r="FT189" s="9"/>
    </row>
    <row r="190" spans="1:185" s="8" customFormat="1" x14ac:dyDescent="0.2">
      <c r="A190" s="8">
        <v>1</v>
      </c>
      <c r="B190" s="8" t="s">
        <v>498</v>
      </c>
      <c r="C190" s="16">
        <v>15</v>
      </c>
      <c r="D190" s="16">
        <v>13</v>
      </c>
      <c r="E190" s="16">
        <v>2</v>
      </c>
      <c r="F190" s="16">
        <v>0</v>
      </c>
      <c r="G190" s="16">
        <v>74</v>
      </c>
      <c r="H190" s="16">
        <v>11</v>
      </c>
      <c r="I190" s="15">
        <v>41</v>
      </c>
      <c r="J190" s="16">
        <f t="shared" ref="J190:J199" si="734">G190-H190</f>
        <v>63</v>
      </c>
      <c r="L190" s="79" t="s">
        <v>511</v>
      </c>
      <c r="M190" s="38"/>
      <c r="N190" s="37" t="s">
        <v>35</v>
      </c>
      <c r="O190" s="37" t="s">
        <v>135</v>
      </c>
      <c r="P190" s="201"/>
      <c r="Q190" s="201"/>
      <c r="R190" s="37" t="s">
        <v>120</v>
      </c>
      <c r="S190" s="37" t="s">
        <v>55</v>
      </c>
      <c r="T190" s="201"/>
      <c r="U190" s="37" t="s">
        <v>33</v>
      </c>
      <c r="V190" s="39" t="s">
        <v>83</v>
      </c>
      <c r="W190" s="13"/>
      <c r="X190" s="13"/>
      <c r="Y190" s="13"/>
      <c r="Z190" s="13"/>
      <c r="AA190" s="13"/>
      <c r="AB190" s="79" t="s">
        <v>511</v>
      </c>
      <c r="AC190" s="38"/>
      <c r="AD190" s="37" t="s">
        <v>243</v>
      </c>
      <c r="AE190" s="37" t="s">
        <v>291</v>
      </c>
      <c r="AF190" s="201"/>
      <c r="AG190" s="201"/>
      <c r="AH190" s="37" t="s">
        <v>218</v>
      </c>
      <c r="AI190" s="37" t="s">
        <v>277</v>
      </c>
      <c r="AJ190" s="201"/>
      <c r="AK190" s="37" t="s">
        <v>153</v>
      </c>
      <c r="AL190" s="39" t="s">
        <v>232</v>
      </c>
      <c r="AM190" s="13"/>
      <c r="AN190" s="13"/>
      <c r="AO190" s="13"/>
      <c r="AP190" s="13"/>
      <c r="AQ190" s="12"/>
      <c r="AR190" s="52"/>
      <c r="AS190" s="51">
        <f t="shared" ref="AS190" si="735">(IF(N190="","",(IF(MID(N190,2,1)="-",LEFT(N190,1),LEFT(N190,2)))+0))</f>
        <v>1</v>
      </c>
      <c r="AT190" s="51">
        <f t="shared" ref="AT190:AT191" si="736">(IF(O190="","",(IF(MID(O190,2,1)="-",LEFT(O190,1),LEFT(O190,2)))+0))</f>
        <v>1</v>
      </c>
      <c r="AU190" s="51" t="str">
        <f t="shared" ref="AU190:AU192" si="737">(IF(P190="","",(IF(MID(P190,2,1)="-",LEFT(P190,1),LEFT(P190,2)))+0))</f>
        <v/>
      </c>
      <c r="AV190" s="51" t="str">
        <f t="shared" ref="AV190:AV193" si="738">(IF(Q190="","",(IF(MID(Q190,2,1)="-",LEFT(Q190,1),LEFT(Q190,2)))+0))</f>
        <v/>
      </c>
      <c r="AW190" s="51">
        <f t="shared" ref="AW190:AW193" si="739">(IF(R190="","",(IF(MID(R190,2,1)="-",LEFT(R190,1),LEFT(R190,2)))+0))</f>
        <v>0</v>
      </c>
      <c r="AX190" s="51">
        <f t="shared" ref="AX190:AX193" si="740">(IF(S190="","",(IF(MID(S190,2,1)="-",LEFT(S190,1),LEFT(S190,2)))+0))</f>
        <v>1</v>
      </c>
      <c r="AY190" s="51" t="str">
        <f t="shared" ref="AY190:AY193" si="741">(IF(T190="","",(IF(MID(T190,2,1)="-",LEFT(T190,1),LEFT(T190,2)))+0))</f>
        <v/>
      </c>
      <c r="AZ190" s="51">
        <f t="shared" ref="AZ190:AZ193" si="742">(IF(U190="","",(IF(MID(U190,2,1)="-",LEFT(U190,1),LEFT(U190,2)))+0))</f>
        <v>6</v>
      </c>
      <c r="BA190" s="50">
        <f t="shared" ref="BA190:BA193" si="743">(IF(V190="","",(IF(MID(V190,2,1)="-",LEFT(V190,1),LEFT(V190,2)))+0))</f>
        <v>2</v>
      </c>
      <c r="BP190" s="9"/>
      <c r="BQ190" s="52"/>
      <c r="BR190" s="51">
        <f t="shared" ref="BR190" si="744">(IF(N190="","",IF(RIGHT(N190,2)="10",RIGHT(N190,2),RIGHT(N190,1))+0))</f>
        <v>2</v>
      </c>
      <c r="BS190" s="51">
        <f t="shared" ref="BS190:BS191" si="745">(IF(O190="","",IF(RIGHT(O190,2)="10",RIGHT(O190,2),RIGHT(O190,1))+0))</f>
        <v>3</v>
      </c>
      <c r="BT190" s="51" t="str">
        <f t="shared" ref="BT190:BT192" si="746">(IF(P190="","",IF(RIGHT(P190,2)="10",RIGHT(P190,2),RIGHT(P190,1))+0))</f>
        <v/>
      </c>
      <c r="BU190" s="51" t="str">
        <f t="shared" ref="BU190:BU193" si="747">(IF(Q190="","",IF(RIGHT(Q190,2)="10",RIGHT(Q190,2),RIGHT(Q190,1))+0))</f>
        <v/>
      </c>
      <c r="BV190" s="51">
        <f t="shared" ref="BV190:BV193" si="748">(IF(R190="","",IF(RIGHT(R190,2)="10",RIGHT(R190,2),RIGHT(R190,1))+0))</f>
        <v>1</v>
      </c>
      <c r="BW190" s="51">
        <f t="shared" ref="BW190:BW193" si="749">(IF(S190="","",IF(RIGHT(S190,2)="10",RIGHT(S190,2),RIGHT(S190,1))+0))</f>
        <v>1</v>
      </c>
      <c r="BX190" s="51" t="str">
        <f t="shared" ref="BX190:BX193" si="750">(IF(T190="","",IF(RIGHT(T190,2)="10",RIGHT(T190,2),RIGHT(T190,1))+0))</f>
        <v/>
      </c>
      <c r="BY190" s="51">
        <f t="shared" ref="BY190:BY193" si="751">(IF(U190="","",IF(RIGHT(U190,2)="10",RIGHT(U190,2),RIGHT(U190,1))+0))</f>
        <v>0</v>
      </c>
      <c r="BZ190" s="50">
        <f t="shared" ref="BZ190:BZ193" si="752">(IF(V190="","",IF(RIGHT(V190,2)="10",RIGHT(V190,2),RIGHT(V190,1))+0))</f>
        <v>3</v>
      </c>
      <c r="CO190" s="9"/>
      <c r="CP190" s="52"/>
      <c r="CQ190" s="51" t="str">
        <f t="shared" ref="CQ190" si="753">(IF(N190="","",IF(AS190&gt;BR190,"H",IF(AS190&lt;BR190,"A","D"))))</f>
        <v>A</v>
      </c>
      <c r="CR190" s="51" t="str">
        <f t="shared" ref="CR190:CR191" si="754">(IF(O190="","",IF(AT190&gt;BS190,"H",IF(AT190&lt;BS190,"A","D"))))</f>
        <v>A</v>
      </c>
      <c r="CS190" s="51" t="str">
        <f t="shared" ref="CS190:CS192" si="755">(IF(P190="","",IF(AU190&gt;BT190,"H",IF(AU190&lt;BT190,"A","D"))))</f>
        <v/>
      </c>
      <c r="CT190" s="51" t="str">
        <f t="shared" ref="CT190:CT193" si="756">(IF(Q190="","",IF(AV190&gt;BU190,"H",IF(AV190&lt;BU190,"A","D"))))</f>
        <v/>
      </c>
      <c r="CU190" s="51" t="str">
        <f t="shared" ref="CU190:CU193" si="757">(IF(R190="","",IF(AW190&gt;BV190,"H",IF(AW190&lt;BV190,"A","D"))))</f>
        <v>A</v>
      </c>
      <c r="CV190" s="51" t="str">
        <f t="shared" ref="CV190:CV193" si="758">(IF(S190="","",IF(AX190&gt;BW190,"H",IF(AX190&lt;BW190,"A","D"))))</f>
        <v>D</v>
      </c>
      <c r="CW190" s="51" t="str">
        <f t="shared" ref="CW190:CW193" si="759">(IF(T190="","",IF(AY190&gt;BX190,"H",IF(AY190&lt;BX190,"A","D"))))</f>
        <v/>
      </c>
      <c r="CX190" s="51" t="str">
        <f t="shared" ref="CX190:CX193" si="760">(IF(U190="","",IF(AZ190&gt;BY190,"H",IF(AZ190&lt;BY190,"A","D"))))</f>
        <v>H</v>
      </c>
      <c r="CY190" s="50" t="str">
        <f t="shared" ref="CY190:CY193" si="761">(IF(V190="","",IF(BA190&gt;BZ190,"H",IF(BA190&lt;BZ190,"A","D"))))</f>
        <v>A</v>
      </c>
      <c r="DN190" s="9"/>
      <c r="DO190" s="17" t="str">
        <f t="shared" ref="DO190:DO199" si="762">L190</f>
        <v>Aveley</v>
      </c>
      <c r="DP190" s="21">
        <f t="shared" ref="DP190:DP199" si="763">SUM(DW190:DY190)</f>
        <v>13</v>
      </c>
      <c r="DQ190" s="11">
        <f t="shared" ref="DQ190:DQ199" si="764">COUNTIF($CP190:$DM190,"H")</f>
        <v>1</v>
      </c>
      <c r="DR190" s="11">
        <f t="shared" ref="DR190:DR199" si="765">COUNTIF($CP190:$DM190,"D")</f>
        <v>1</v>
      </c>
      <c r="DS190" s="11">
        <f t="shared" ref="DS190:DS199" si="766">COUNTIF($CP190:$DM190,"A")</f>
        <v>4</v>
      </c>
      <c r="DT190" s="11">
        <f>COUNTIF(CP$190:CP$199,"A")</f>
        <v>4</v>
      </c>
      <c r="DU190" s="11">
        <f>COUNTIF(CP$190:CP$199,"D")</f>
        <v>1</v>
      </c>
      <c r="DV190" s="11">
        <f>COUNTIF(CP$190:CP$199,"H")</f>
        <v>2</v>
      </c>
      <c r="DW190" s="21">
        <f t="shared" ref="DW190:DW199" si="767">DQ190+DT190</f>
        <v>5</v>
      </c>
      <c r="DX190" s="21">
        <f t="shared" ref="DX190:DX199" si="768">DR190+DU190</f>
        <v>2</v>
      </c>
      <c r="DY190" s="21">
        <f t="shared" ref="DY190:DY199" si="769">DS190+DV190</f>
        <v>6</v>
      </c>
      <c r="DZ190" s="20">
        <f>SUM($AR190:$BO190)+SUM(BQ$190:BQ$199)</f>
        <v>37</v>
      </c>
      <c r="EA190" s="20">
        <f>SUM($BQ190:$CN190)+SUM(AR$190:AR$199)</f>
        <v>23</v>
      </c>
      <c r="EB190" s="21">
        <f t="shared" ref="EB190:EB199" si="770">(DW190*3)+DX190</f>
        <v>17</v>
      </c>
      <c r="EC190" s="20">
        <f t="shared" ref="EC190:EC199" si="771">DZ190-EA190</f>
        <v>14</v>
      </c>
      <c r="ED190" s="9"/>
      <c r="EE190" s="11">
        <f t="shared" ref="EE190:EE199" si="772">VLOOKUP($DO190,$B$190:$J$199,2,0)</f>
        <v>13</v>
      </c>
      <c r="EF190" s="11">
        <f t="shared" ref="EF190:EF199" si="773">VLOOKUP($DO190,$B$190:$J$199,3,0)</f>
        <v>5</v>
      </c>
      <c r="EG190" s="11">
        <f t="shared" ref="EG190:EG199" si="774">VLOOKUP($DO190,$B$190:$J$199,4,0)</f>
        <v>2</v>
      </c>
      <c r="EH190" s="11">
        <f t="shared" ref="EH190:EH199" si="775">VLOOKUP($DO190,$B$190:$J$199,5,0)</f>
        <v>6</v>
      </c>
      <c r="EI190" s="11">
        <f t="shared" ref="EI190:EI199" si="776">VLOOKUP($DO190,$B$190:$J$199,6,0)</f>
        <v>37</v>
      </c>
      <c r="EJ190" s="11">
        <f t="shared" ref="EJ190:EJ199" si="777">VLOOKUP($DO190,$B$190:$J$199,7,0)</f>
        <v>23</v>
      </c>
      <c r="EK190" s="11">
        <f t="shared" ref="EK190:EK199" si="778">VLOOKUP($DO190,$B$190:$J$199,8,0)</f>
        <v>17</v>
      </c>
      <c r="EL190" s="11">
        <f t="shared" ref="EL190:EL199" si="779">VLOOKUP($DO190,$B$190:$J$199,9,0)</f>
        <v>14</v>
      </c>
      <c r="EN190" s="8">
        <f t="shared" ref="EN190:EN199" si="780">IF(DP190=EE190,0,1)</f>
        <v>0</v>
      </c>
      <c r="EO190" s="8">
        <f t="shared" ref="EO190:EO199" si="781">IF(DW190=EF190,0,1)</f>
        <v>0</v>
      </c>
      <c r="EP190" s="8">
        <f t="shared" ref="EP190:EP199" si="782">IF(DX190=EG190,0,1)</f>
        <v>0</v>
      </c>
      <c r="EQ190" s="8">
        <f t="shared" ref="EQ190:EQ199" si="783">IF(DY190=EH190,0,1)</f>
        <v>0</v>
      </c>
      <c r="ER190" s="8">
        <f t="shared" ref="ER190:ER199" si="784">IF(DZ190=EI190,0,1)</f>
        <v>0</v>
      </c>
      <c r="ES190" s="8">
        <f t="shared" ref="ES190:ES199" si="785">IF(EA190=EJ190,0,1)</f>
        <v>0</v>
      </c>
      <c r="ET190" s="8">
        <f t="shared" ref="ET190:ET199" si="786">IF(EB190=EK190,0,1)</f>
        <v>0</v>
      </c>
      <c r="EU190" s="8">
        <f t="shared" ref="EU190:EU199" si="787">IF(EC190=EL190,0,1)</f>
        <v>0</v>
      </c>
      <c r="EW190" s="8" t="str">
        <f t="shared" ref="EW190:EW199" si="788">IF(SUM($EN190:$EU190)=0,"",DO190)</f>
        <v/>
      </c>
      <c r="EX190" s="8" t="str">
        <f t="shared" ref="EX190:EX199" si="789">IF(SUM($EN190:$EU190)=0,"",EE190-DP190)</f>
        <v/>
      </c>
      <c r="EY190" s="8" t="str">
        <f t="shared" ref="EY190:EY199" si="790">IF(SUM($EN190:$EU190)=0,"",EF190-DW190)</f>
        <v/>
      </c>
      <c r="EZ190" s="8" t="str">
        <f t="shared" ref="EZ190:EZ199" si="791">IF(SUM($EN190:$EU190)=0,"",EG190-DX190)</f>
        <v/>
      </c>
      <c r="FA190" s="8" t="str">
        <f t="shared" ref="FA190:FA199" si="792">IF(SUM($EN190:$EU190)=0,"",EH190-DY190)</f>
        <v/>
      </c>
      <c r="FB190" s="8" t="str">
        <f t="shared" ref="FB190:FB199" si="793">IF(SUM($EN190:$EU190)=0,"",EI190-DZ190)</f>
        <v/>
      </c>
      <c r="FC190" s="8" t="str">
        <f t="shared" ref="FC190:FC199" si="794">IF(SUM($EN190:$EU190)=0,"",EJ190-EA190)</f>
        <v/>
      </c>
      <c r="FD190" s="8" t="str">
        <f t="shared" ref="FD190:FD199" si="795">IF(SUM($EN190:$EU190)=0,"",EK190-EB190)</f>
        <v/>
      </c>
      <c r="FF190" s="79" t="s">
        <v>511</v>
      </c>
      <c r="FG190" s="65"/>
      <c r="FH190" s="64">
        <v>61</v>
      </c>
      <c r="FI190" s="64">
        <v>57</v>
      </c>
      <c r="FJ190" s="201"/>
      <c r="FK190" s="201"/>
      <c r="FL190" s="64">
        <v>27</v>
      </c>
      <c r="FM190" s="64">
        <v>27</v>
      </c>
      <c r="FN190" s="201"/>
      <c r="FO190" s="64">
        <v>28</v>
      </c>
      <c r="FP190" s="63">
        <v>39</v>
      </c>
      <c r="FQ190" s="10"/>
      <c r="FR190" s="10"/>
      <c r="FS190" s="10"/>
      <c r="FT190" s="9"/>
    </row>
    <row r="191" spans="1:185" s="8" customFormat="1" x14ac:dyDescent="0.2">
      <c r="A191" s="8">
        <v>2</v>
      </c>
      <c r="B191" s="8" t="s">
        <v>464</v>
      </c>
      <c r="C191" s="16">
        <v>17</v>
      </c>
      <c r="D191" s="16">
        <v>11</v>
      </c>
      <c r="E191" s="16">
        <v>1</v>
      </c>
      <c r="F191" s="16">
        <v>5</v>
      </c>
      <c r="G191" s="16">
        <v>58</v>
      </c>
      <c r="H191" s="16">
        <v>20</v>
      </c>
      <c r="I191" s="15">
        <v>34</v>
      </c>
      <c r="J191" s="16">
        <f t="shared" si="734"/>
        <v>38</v>
      </c>
      <c r="L191" s="79" t="s">
        <v>478</v>
      </c>
      <c r="M191" s="33" t="s">
        <v>98</v>
      </c>
      <c r="N191" s="28"/>
      <c r="O191" s="28"/>
      <c r="P191" s="28"/>
      <c r="Q191" s="29" t="s">
        <v>83</v>
      </c>
      <c r="R191" s="28"/>
      <c r="S191" s="29" t="s">
        <v>143</v>
      </c>
      <c r="T191" s="28"/>
      <c r="U191" s="29" t="s">
        <v>79</v>
      </c>
      <c r="V191" s="32" t="s">
        <v>55</v>
      </c>
      <c r="W191" s="13"/>
      <c r="X191" s="13"/>
      <c r="Y191" s="13"/>
      <c r="Z191" s="13"/>
      <c r="AA191" s="13"/>
      <c r="AB191" s="79" t="s">
        <v>478</v>
      </c>
      <c r="AC191" s="33" t="s">
        <v>132</v>
      </c>
      <c r="AD191" s="28"/>
      <c r="AE191" s="28"/>
      <c r="AF191" s="28"/>
      <c r="AG191" s="29" t="s">
        <v>129</v>
      </c>
      <c r="AH191" s="28"/>
      <c r="AI191" s="29" t="s">
        <v>211</v>
      </c>
      <c r="AJ191" s="28"/>
      <c r="AK191" s="29" t="s">
        <v>168</v>
      </c>
      <c r="AL191" s="32" t="s">
        <v>378</v>
      </c>
      <c r="AM191" s="13"/>
      <c r="AN191" s="13"/>
      <c r="AO191" s="13"/>
      <c r="AP191" s="13"/>
      <c r="AQ191" s="12"/>
      <c r="AR191" s="49">
        <f t="shared" ref="AR191:AR199" si="796">(IF(M191="","",(IF(MID(M191,2,1)="-",LEFT(M191,1),LEFT(M191,2)))+0))</f>
        <v>1</v>
      </c>
      <c r="AS191" s="47"/>
      <c r="AT191" s="48" t="str">
        <f t="shared" si="736"/>
        <v/>
      </c>
      <c r="AU191" s="48" t="str">
        <f t="shared" si="737"/>
        <v/>
      </c>
      <c r="AV191" s="48">
        <f t="shared" si="738"/>
        <v>2</v>
      </c>
      <c r="AW191" s="48" t="str">
        <f t="shared" si="739"/>
        <v/>
      </c>
      <c r="AX191" s="48">
        <f t="shared" si="740"/>
        <v>3</v>
      </c>
      <c r="AY191" s="48" t="str">
        <f t="shared" si="741"/>
        <v/>
      </c>
      <c r="AZ191" s="48">
        <f t="shared" si="742"/>
        <v>0</v>
      </c>
      <c r="BA191" s="46">
        <f t="shared" si="743"/>
        <v>1</v>
      </c>
      <c r="BP191" s="9"/>
      <c r="BQ191" s="49">
        <f t="shared" ref="BQ191:BQ199" si="797">(IF(M191="","",IF(RIGHT(M191,2)="10",RIGHT(M191,2),RIGHT(M191,1))+0))</f>
        <v>0</v>
      </c>
      <c r="BR191" s="47"/>
      <c r="BS191" s="48" t="str">
        <f t="shared" si="745"/>
        <v/>
      </c>
      <c r="BT191" s="48" t="str">
        <f t="shared" si="746"/>
        <v/>
      </c>
      <c r="BU191" s="48">
        <f t="shared" si="747"/>
        <v>3</v>
      </c>
      <c r="BV191" s="48" t="str">
        <f t="shared" si="748"/>
        <v/>
      </c>
      <c r="BW191" s="48">
        <f t="shared" si="749"/>
        <v>1</v>
      </c>
      <c r="BX191" s="48" t="str">
        <f t="shared" si="750"/>
        <v/>
      </c>
      <c r="BY191" s="48">
        <f t="shared" si="751"/>
        <v>2</v>
      </c>
      <c r="BZ191" s="46">
        <f t="shared" si="752"/>
        <v>1</v>
      </c>
      <c r="CO191" s="9"/>
      <c r="CP191" s="49" t="str">
        <f t="shared" ref="CP191:CP199" si="798">(IF(M191="","",IF(AR191&gt;BQ191,"H",IF(AR191&lt;BQ191,"A","D"))))</f>
        <v>H</v>
      </c>
      <c r="CQ191" s="47"/>
      <c r="CR191" s="48" t="str">
        <f t="shared" si="754"/>
        <v/>
      </c>
      <c r="CS191" s="48" t="str">
        <f t="shared" si="755"/>
        <v/>
      </c>
      <c r="CT191" s="48" t="str">
        <f t="shared" si="756"/>
        <v>A</v>
      </c>
      <c r="CU191" s="48" t="str">
        <f t="shared" si="757"/>
        <v/>
      </c>
      <c r="CV191" s="48" t="str">
        <f t="shared" si="758"/>
        <v>H</v>
      </c>
      <c r="CW191" s="48" t="str">
        <f t="shared" si="759"/>
        <v/>
      </c>
      <c r="CX191" s="48" t="str">
        <f t="shared" si="760"/>
        <v>A</v>
      </c>
      <c r="CY191" s="46" t="str">
        <f t="shared" si="761"/>
        <v>D</v>
      </c>
      <c r="DN191" s="9"/>
      <c r="DO191" s="17" t="str">
        <f t="shared" si="762"/>
        <v>Barking</v>
      </c>
      <c r="DP191" s="21">
        <f t="shared" si="763"/>
        <v>12</v>
      </c>
      <c r="DQ191" s="11">
        <f t="shared" si="764"/>
        <v>2</v>
      </c>
      <c r="DR191" s="11">
        <f t="shared" si="765"/>
        <v>1</v>
      </c>
      <c r="DS191" s="11">
        <f t="shared" si="766"/>
        <v>2</v>
      </c>
      <c r="DT191" s="11">
        <f>COUNTIF(CQ$190:CQ$199,"A")</f>
        <v>3</v>
      </c>
      <c r="DU191" s="11">
        <f>COUNTIF(CQ$190:CQ$199,"D")</f>
        <v>0</v>
      </c>
      <c r="DV191" s="11">
        <f>COUNTIF(CQ$190:CQ$199,"H")</f>
        <v>4</v>
      </c>
      <c r="DW191" s="21">
        <f t="shared" si="767"/>
        <v>5</v>
      </c>
      <c r="DX191" s="21">
        <f t="shared" si="768"/>
        <v>1</v>
      </c>
      <c r="DY191" s="21">
        <f t="shared" si="769"/>
        <v>6</v>
      </c>
      <c r="DZ191" s="20">
        <f>SUM($AR191:$BO191)+SUM(BR$190:BR$199)</f>
        <v>19</v>
      </c>
      <c r="EA191" s="20">
        <f>SUM($BQ191:$CN191)+SUM(AS$190:AS$199)</f>
        <v>30</v>
      </c>
      <c r="EB191" s="21">
        <f t="shared" si="770"/>
        <v>16</v>
      </c>
      <c r="EC191" s="20">
        <f t="shared" si="771"/>
        <v>-11</v>
      </c>
      <c r="ED191" s="9"/>
      <c r="EE191" s="11">
        <f t="shared" si="772"/>
        <v>12</v>
      </c>
      <c r="EF191" s="11">
        <f t="shared" si="773"/>
        <v>5</v>
      </c>
      <c r="EG191" s="11">
        <f t="shared" si="774"/>
        <v>1</v>
      </c>
      <c r="EH191" s="11">
        <f t="shared" si="775"/>
        <v>6</v>
      </c>
      <c r="EI191" s="11">
        <f t="shared" si="776"/>
        <v>19</v>
      </c>
      <c r="EJ191" s="11">
        <f t="shared" si="777"/>
        <v>30</v>
      </c>
      <c r="EK191" s="11">
        <f t="shared" si="778"/>
        <v>16</v>
      </c>
      <c r="EL191" s="11">
        <f t="shared" si="779"/>
        <v>-11</v>
      </c>
      <c r="EN191" s="8">
        <f t="shared" si="780"/>
        <v>0</v>
      </c>
      <c r="EO191" s="8">
        <f t="shared" si="781"/>
        <v>0</v>
      </c>
      <c r="EP191" s="8">
        <f t="shared" si="782"/>
        <v>0</v>
      </c>
      <c r="EQ191" s="8">
        <f t="shared" si="783"/>
        <v>0</v>
      </c>
      <c r="ER191" s="8">
        <f t="shared" si="784"/>
        <v>0</v>
      </c>
      <c r="ES191" s="8">
        <f t="shared" si="785"/>
        <v>0</v>
      </c>
      <c r="ET191" s="8">
        <f t="shared" si="786"/>
        <v>0</v>
      </c>
      <c r="EU191" s="8">
        <f t="shared" si="787"/>
        <v>0</v>
      </c>
      <c r="EW191" s="8" t="str">
        <f t="shared" si="788"/>
        <v/>
      </c>
      <c r="EX191" s="8" t="str">
        <f t="shared" si="789"/>
        <v/>
      </c>
      <c r="EY191" s="8" t="str">
        <f t="shared" si="790"/>
        <v/>
      </c>
      <c r="EZ191" s="8" t="str">
        <f t="shared" si="791"/>
        <v/>
      </c>
      <c r="FA191" s="8" t="str">
        <f t="shared" si="792"/>
        <v/>
      </c>
      <c r="FB191" s="8" t="str">
        <f t="shared" si="793"/>
        <v/>
      </c>
      <c r="FC191" s="8" t="str">
        <f t="shared" si="794"/>
        <v/>
      </c>
      <c r="FD191" s="8" t="str">
        <f t="shared" si="795"/>
        <v/>
      </c>
      <c r="FF191" s="79" t="s">
        <v>478</v>
      </c>
      <c r="FG191" s="61">
        <v>56</v>
      </c>
      <c r="FH191" s="59"/>
      <c r="FI191" s="59"/>
      <c r="FJ191" s="28"/>
      <c r="FK191" s="60">
        <v>24</v>
      </c>
      <c r="FL191" s="59"/>
      <c r="FM191" s="60">
        <v>17</v>
      </c>
      <c r="FN191" s="28"/>
      <c r="FO191" s="60">
        <v>22</v>
      </c>
      <c r="FP191" s="58">
        <v>26</v>
      </c>
      <c r="FQ191" s="10"/>
      <c r="FR191" s="10"/>
      <c r="FS191" s="10"/>
      <c r="FT191" s="9"/>
    </row>
    <row r="192" spans="1:185" s="8" customFormat="1" x14ac:dyDescent="0.2">
      <c r="A192" s="8">
        <v>3</v>
      </c>
      <c r="B192" s="8" t="s">
        <v>421</v>
      </c>
      <c r="C192" s="16">
        <v>16</v>
      </c>
      <c r="D192" s="16">
        <v>8</v>
      </c>
      <c r="E192" s="16">
        <v>3</v>
      </c>
      <c r="F192" s="16">
        <v>5</v>
      </c>
      <c r="G192" s="16">
        <v>33</v>
      </c>
      <c r="H192" s="16">
        <v>24</v>
      </c>
      <c r="I192" s="15">
        <v>27</v>
      </c>
      <c r="J192" s="16">
        <f t="shared" si="734"/>
        <v>9</v>
      </c>
      <c r="L192" s="79" t="s">
        <v>498</v>
      </c>
      <c r="M192" s="33" t="s">
        <v>21</v>
      </c>
      <c r="N192" s="29" t="s">
        <v>22</v>
      </c>
      <c r="O192" s="28"/>
      <c r="P192" s="29" t="s">
        <v>103</v>
      </c>
      <c r="Q192" s="29" t="s">
        <v>101</v>
      </c>
      <c r="R192" s="29" t="s">
        <v>60</v>
      </c>
      <c r="S192" s="29" t="s">
        <v>16</v>
      </c>
      <c r="T192" s="29" t="s">
        <v>62</v>
      </c>
      <c r="U192" s="29" t="s">
        <v>102</v>
      </c>
      <c r="V192" s="32" t="s">
        <v>312</v>
      </c>
      <c r="W192" s="13"/>
      <c r="X192" s="13"/>
      <c r="Y192" s="13"/>
      <c r="Z192" s="13"/>
      <c r="AA192" s="13"/>
      <c r="AB192" s="79" t="s">
        <v>498</v>
      </c>
      <c r="AC192" s="33" t="s">
        <v>121</v>
      </c>
      <c r="AD192" s="29" t="s">
        <v>23</v>
      </c>
      <c r="AE192" s="28"/>
      <c r="AF192" s="29" t="s">
        <v>150</v>
      </c>
      <c r="AG192" s="29" t="s">
        <v>4</v>
      </c>
      <c r="AH192" s="29" t="s">
        <v>177</v>
      </c>
      <c r="AI192" s="29" t="s">
        <v>5</v>
      </c>
      <c r="AJ192" s="29" t="s">
        <v>359</v>
      </c>
      <c r="AK192" s="29" t="s">
        <v>9</v>
      </c>
      <c r="AL192" s="32" t="s">
        <v>176</v>
      </c>
      <c r="AM192" s="13"/>
      <c r="AN192" s="13"/>
      <c r="AO192" s="13"/>
      <c r="AP192" s="13"/>
      <c r="AQ192" s="12"/>
      <c r="AR192" s="49">
        <f t="shared" si="796"/>
        <v>2</v>
      </c>
      <c r="AS192" s="48">
        <f t="shared" ref="AS192:AS199" si="799">(IF(N192="","",(IF(MID(N192,2,1)="-",LEFT(N192,1),LEFT(N192,2)))+0))</f>
        <v>7</v>
      </c>
      <c r="AT192" s="47"/>
      <c r="AU192" s="48">
        <f t="shared" si="737"/>
        <v>8</v>
      </c>
      <c r="AV192" s="48">
        <f t="shared" si="738"/>
        <v>8</v>
      </c>
      <c r="AW192" s="48">
        <f t="shared" si="739"/>
        <v>7</v>
      </c>
      <c r="AX192" s="48">
        <f t="shared" si="740"/>
        <v>2</v>
      </c>
      <c r="AY192" s="48">
        <f t="shared" si="741"/>
        <v>4</v>
      </c>
      <c r="AZ192" s="48">
        <f t="shared" si="742"/>
        <v>2</v>
      </c>
      <c r="BA192" s="46">
        <f t="shared" si="743"/>
        <v>10</v>
      </c>
      <c r="BP192" s="9"/>
      <c r="BQ192" s="49">
        <f t="shared" si="797"/>
        <v>2</v>
      </c>
      <c r="BR192" s="48">
        <f t="shared" ref="BR192:BR199" si="800">(IF(N192="","",IF(RIGHT(N192,2)="10",RIGHT(N192,2),RIGHT(N192,1))+0))</f>
        <v>1</v>
      </c>
      <c r="BS192" s="47"/>
      <c r="BT192" s="48">
        <f t="shared" si="746"/>
        <v>0</v>
      </c>
      <c r="BU192" s="48">
        <f t="shared" si="747"/>
        <v>1</v>
      </c>
      <c r="BV192" s="48">
        <f t="shared" si="748"/>
        <v>0</v>
      </c>
      <c r="BW192" s="48">
        <f t="shared" si="749"/>
        <v>1</v>
      </c>
      <c r="BX192" s="48">
        <f t="shared" si="750"/>
        <v>1</v>
      </c>
      <c r="BY192" s="48">
        <f t="shared" si="751"/>
        <v>0</v>
      </c>
      <c r="BZ192" s="46">
        <f t="shared" si="752"/>
        <v>0</v>
      </c>
      <c r="CO192" s="9"/>
      <c r="CP192" s="49" t="str">
        <f t="shared" si="798"/>
        <v>D</v>
      </c>
      <c r="CQ192" s="48" t="str">
        <f t="shared" ref="CQ192:CQ199" si="801">(IF(N192="","",IF(AS192&gt;BR192,"H",IF(AS192&lt;BR192,"A","D"))))</f>
        <v>H</v>
      </c>
      <c r="CR192" s="47"/>
      <c r="CS192" s="48" t="str">
        <f t="shared" si="755"/>
        <v>H</v>
      </c>
      <c r="CT192" s="48" t="str">
        <f t="shared" si="756"/>
        <v>H</v>
      </c>
      <c r="CU192" s="48" t="str">
        <f t="shared" si="757"/>
        <v>H</v>
      </c>
      <c r="CV192" s="48" t="str">
        <f t="shared" si="758"/>
        <v>H</v>
      </c>
      <c r="CW192" s="48" t="str">
        <f t="shared" si="759"/>
        <v>H</v>
      </c>
      <c r="CX192" s="48" t="str">
        <f t="shared" si="760"/>
        <v>H</v>
      </c>
      <c r="CY192" s="46" t="str">
        <f t="shared" si="761"/>
        <v>H</v>
      </c>
      <c r="DN192" s="9"/>
      <c r="DO192" s="17" t="str">
        <f t="shared" si="762"/>
        <v>Bowers &amp; Pitsea</v>
      </c>
      <c r="DP192" s="21">
        <f t="shared" si="763"/>
        <v>15</v>
      </c>
      <c r="DQ192" s="11">
        <f t="shared" si="764"/>
        <v>8</v>
      </c>
      <c r="DR192" s="11">
        <f t="shared" si="765"/>
        <v>1</v>
      </c>
      <c r="DS192" s="11">
        <f t="shared" si="766"/>
        <v>0</v>
      </c>
      <c r="DT192" s="11">
        <f>COUNTIF(CR$190:CR$199,"A")</f>
        <v>5</v>
      </c>
      <c r="DU192" s="11">
        <f>COUNTIF(CR$190:CR$199,"D")</f>
        <v>1</v>
      </c>
      <c r="DV192" s="11">
        <f>COUNTIF(CR$190:CR$199,"H")</f>
        <v>0</v>
      </c>
      <c r="DW192" s="21">
        <f t="shared" si="767"/>
        <v>13</v>
      </c>
      <c r="DX192" s="21">
        <f t="shared" si="768"/>
        <v>2</v>
      </c>
      <c r="DY192" s="21">
        <f t="shared" si="769"/>
        <v>0</v>
      </c>
      <c r="DZ192" s="20">
        <f>SUM($AR192:$BO192)+SUM(BS$190:BS$199)</f>
        <v>74</v>
      </c>
      <c r="EA192" s="20">
        <f>SUM($BQ192:$CN192)+SUM(AT$190:AT$199)</f>
        <v>11</v>
      </c>
      <c r="EB192" s="21">
        <f t="shared" si="770"/>
        <v>41</v>
      </c>
      <c r="EC192" s="20">
        <f t="shared" si="771"/>
        <v>63</v>
      </c>
      <c r="ED192" s="9"/>
      <c r="EE192" s="11">
        <f t="shared" si="772"/>
        <v>15</v>
      </c>
      <c r="EF192" s="11">
        <f t="shared" si="773"/>
        <v>13</v>
      </c>
      <c r="EG192" s="11">
        <f t="shared" si="774"/>
        <v>2</v>
      </c>
      <c r="EH192" s="11">
        <f t="shared" si="775"/>
        <v>0</v>
      </c>
      <c r="EI192" s="11">
        <f t="shared" si="776"/>
        <v>74</v>
      </c>
      <c r="EJ192" s="11">
        <f t="shared" si="777"/>
        <v>11</v>
      </c>
      <c r="EK192" s="11">
        <f t="shared" si="778"/>
        <v>41</v>
      </c>
      <c r="EL192" s="11">
        <f t="shared" si="779"/>
        <v>63</v>
      </c>
      <c r="EN192" s="8">
        <f t="shared" si="780"/>
        <v>0</v>
      </c>
      <c r="EO192" s="8">
        <f t="shared" si="781"/>
        <v>0</v>
      </c>
      <c r="EP192" s="8">
        <f t="shared" si="782"/>
        <v>0</v>
      </c>
      <c r="EQ192" s="8">
        <f t="shared" si="783"/>
        <v>0</v>
      </c>
      <c r="ER192" s="8">
        <f t="shared" si="784"/>
        <v>0</v>
      </c>
      <c r="ES192" s="8">
        <f t="shared" si="785"/>
        <v>0</v>
      </c>
      <c r="ET192" s="8">
        <f t="shared" si="786"/>
        <v>0</v>
      </c>
      <c r="EU192" s="8">
        <f t="shared" si="787"/>
        <v>0</v>
      </c>
      <c r="EW192" s="8" t="str">
        <f t="shared" si="788"/>
        <v/>
      </c>
      <c r="EX192" s="8" t="str">
        <f t="shared" si="789"/>
        <v/>
      </c>
      <c r="EY192" s="8" t="str">
        <f t="shared" si="790"/>
        <v/>
      </c>
      <c r="EZ192" s="8" t="str">
        <f t="shared" si="791"/>
        <v/>
      </c>
      <c r="FA192" s="8" t="str">
        <f t="shared" si="792"/>
        <v/>
      </c>
      <c r="FB192" s="8" t="str">
        <f t="shared" si="793"/>
        <v/>
      </c>
      <c r="FC192" s="8" t="str">
        <f t="shared" si="794"/>
        <v/>
      </c>
      <c r="FD192" s="8" t="str">
        <f t="shared" si="795"/>
        <v/>
      </c>
      <c r="FF192" s="79" t="s">
        <v>498</v>
      </c>
      <c r="FG192" s="61">
        <v>50</v>
      </c>
      <c r="FH192" s="60">
        <v>50</v>
      </c>
      <c r="FI192" s="59"/>
      <c r="FJ192" s="60">
        <v>50</v>
      </c>
      <c r="FK192" s="60">
        <v>50</v>
      </c>
      <c r="FL192" s="60">
        <v>50</v>
      </c>
      <c r="FM192" s="60">
        <v>50</v>
      </c>
      <c r="FN192" s="60">
        <v>50</v>
      </c>
      <c r="FO192" s="60">
        <v>50</v>
      </c>
      <c r="FP192" s="58">
        <v>35</v>
      </c>
      <c r="FQ192" s="10"/>
      <c r="FR192" s="10"/>
      <c r="FS192" s="10"/>
      <c r="FT192" s="9"/>
    </row>
    <row r="193" spans="1:185" s="8" customFormat="1" x14ac:dyDescent="0.2">
      <c r="A193" s="8">
        <v>4</v>
      </c>
      <c r="B193" s="8" t="s">
        <v>511</v>
      </c>
      <c r="C193" s="16">
        <v>13</v>
      </c>
      <c r="D193" s="16">
        <v>5</v>
      </c>
      <c r="E193" s="16">
        <v>2</v>
      </c>
      <c r="F193" s="16">
        <v>6</v>
      </c>
      <c r="G193" s="16">
        <v>37</v>
      </c>
      <c r="H193" s="16">
        <v>23</v>
      </c>
      <c r="I193" s="15">
        <v>17</v>
      </c>
      <c r="J193" s="16">
        <f t="shared" si="734"/>
        <v>14</v>
      </c>
      <c r="L193" s="79" t="s">
        <v>499</v>
      </c>
      <c r="M193" s="30"/>
      <c r="N193" s="29" t="s">
        <v>83</v>
      </c>
      <c r="O193" s="29" t="s">
        <v>509</v>
      </c>
      <c r="P193" s="28"/>
      <c r="Q193" s="28"/>
      <c r="R193" s="28"/>
      <c r="S193" s="29" t="s">
        <v>16</v>
      </c>
      <c r="T193" s="28"/>
      <c r="U193" s="29" t="s">
        <v>79</v>
      </c>
      <c r="V193" s="36"/>
      <c r="W193" s="13"/>
      <c r="X193" s="13"/>
      <c r="Y193" s="13"/>
      <c r="Z193" s="13"/>
      <c r="AA193" s="13"/>
      <c r="AB193" s="79" t="s">
        <v>499</v>
      </c>
      <c r="AC193" s="195"/>
      <c r="AD193" s="29" t="s">
        <v>177</v>
      </c>
      <c r="AE193" s="29" t="s">
        <v>353</v>
      </c>
      <c r="AF193" s="28"/>
      <c r="AG193" s="28"/>
      <c r="AH193" s="28"/>
      <c r="AI193" s="29" t="s">
        <v>9</v>
      </c>
      <c r="AJ193" s="28"/>
      <c r="AK193" s="29" t="s">
        <v>359</v>
      </c>
      <c r="AL193" s="36"/>
      <c r="AM193" s="13"/>
      <c r="AN193" s="13"/>
      <c r="AO193" s="13"/>
      <c r="AP193" s="13"/>
      <c r="AQ193" s="12"/>
      <c r="AR193" s="49" t="str">
        <f t="shared" si="796"/>
        <v/>
      </c>
      <c r="AS193" s="48">
        <f t="shared" si="799"/>
        <v>2</v>
      </c>
      <c r="AT193" s="48">
        <f t="shared" ref="AT193:AT199" si="802">(IF(O193="","",(IF(MID(O193,2,1)="-",LEFT(O193,1),LEFT(O193,2)))+0))</f>
        <v>1</v>
      </c>
      <c r="AU193" s="47"/>
      <c r="AV193" s="48" t="str">
        <f t="shared" si="738"/>
        <v/>
      </c>
      <c r="AW193" s="48" t="str">
        <f t="shared" si="739"/>
        <v/>
      </c>
      <c r="AX193" s="48">
        <f t="shared" si="740"/>
        <v>2</v>
      </c>
      <c r="AY193" s="48" t="str">
        <f t="shared" si="741"/>
        <v/>
      </c>
      <c r="AZ193" s="48">
        <f t="shared" si="742"/>
        <v>0</v>
      </c>
      <c r="BA193" s="46" t="str">
        <f t="shared" si="743"/>
        <v/>
      </c>
      <c r="BP193" s="9"/>
      <c r="BQ193" s="49" t="str">
        <f t="shared" si="797"/>
        <v/>
      </c>
      <c r="BR193" s="48">
        <f t="shared" si="800"/>
        <v>3</v>
      </c>
      <c r="BS193" s="198">
        <v>12</v>
      </c>
      <c r="BT193" s="47"/>
      <c r="BU193" s="48" t="str">
        <f t="shared" si="747"/>
        <v/>
      </c>
      <c r="BV193" s="48" t="str">
        <f t="shared" si="748"/>
        <v/>
      </c>
      <c r="BW193" s="48">
        <f t="shared" si="749"/>
        <v>1</v>
      </c>
      <c r="BX193" s="48" t="str">
        <f t="shared" si="750"/>
        <v/>
      </c>
      <c r="BY193" s="48">
        <f t="shared" si="751"/>
        <v>2</v>
      </c>
      <c r="BZ193" s="46" t="str">
        <f t="shared" si="752"/>
        <v/>
      </c>
      <c r="CO193" s="9"/>
      <c r="CP193" s="49" t="str">
        <f t="shared" si="798"/>
        <v/>
      </c>
      <c r="CQ193" s="48" t="str">
        <f t="shared" si="801"/>
        <v>A</v>
      </c>
      <c r="CR193" s="48" t="str">
        <f t="shared" ref="CR193:CR199" si="803">(IF(O193="","",IF(AT193&gt;BS193,"H",IF(AT193&lt;BS193,"A","D"))))</f>
        <v>A</v>
      </c>
      <c r="CS193" s="47"/>
      <c r="CT193" s="48" t="str">
        <f t="shared" si="756"/>
        <v/>
      </c>
      <c r="CU193" s="48" t="str">
        <f t="shared" si="757"/>
        <v/>
      </c>
      <c r="CV193" s="48" t="str">
        <f t="shared" si="758"/>
        <v>H</v>
      </c>
      <c r="CW193" s="48" t="str">
        <f t="shared" si="759"/>
        <v/>
      </c>
      <c r="CX193" s="48" t="str">
        <f t="shared" si="760"/>
        <v>A</v>
      </c>
      <c r="CY193" s="46" t="str">
        <f t="shared" si="761"/>
        <v/>
      </c>
      <c r="DN193" s="9"/>
      <c r="DO193" s="17" t="str">
        <f t="shared" si="762"/>
        <v>Bury Town</v>
      </c>
      <c r="DP193" s="21">
        <f t="shared" si="763"/>
        <v>9</v>
      </c>
      <c r="DQ193" s="11">
        <f t="shared" si="764"/>
        <v>1</v>
      </c>
      <c r="DR193" s="11">
        <f t="shared" si="765"/>
        <v>0</v>
      </c>
      <c r="DS193" s="11">
        <f t="shared" si="766"/>
        <v>3</v>
      </c>
      <c r="DT193" s="11">
        <f>COUNTIF(CS$190:CS$199,"A")</f>
        <v>1</v>
      </c>
      <c r="DU193" s="11">
        <f>COUNTIF(CS$190:CS$199,"D")</f>
        <v>2</v>
      </c>
      <c r="DV193" s="11">
        <f>COUNTIF(CS$190:CS$199,"H")</f>
        <v>2</v>
      </c>
      <c r="DW193" s="21">
        <f t="shared" si="767"/>
        <v>2</v>
      </c>
      <c r="DX193" s="21">
        <f t="shared" si="768"/>
        <v>2</v>
      </c>
      <c r="DY193" s="21">
        <f t="shared" si="769"/>
        <v>5</v>
      </c>
      <c r="DZ193" s="20">
        <f>SUM($AR193:$BO193)+SUM(BT$190:BT$199)</f>
        <v>13</v>
      </c>
      <c r="EA193" s="20">
        <f>SUM($BQ193:$CN193)+SUM(AU$190:AU$199)</f>
        <v>34</v>
      </c>
      <c r="EB193" s="21">
        <f t="shared" si="770"/>
        <v>8</v>
      </c>
      <c r="EC193" s="20">
        <f t="shared" si="771"/>
        <v>-21</v>
      </c>
      <c r="ED193" s="9"/>
      <c r="EE193" s="11">
        <f t="shared" si="772"/>
        <v>9</v>
      </c>
      <c r="EF193" s="11">
        <f t="shared" si="773"/>
        <v>2</v>
      </c>
      <c r="EG193" s="11">
        <f t="shared" si="774"/>
        <v>2</v>
      </c>
      <c r="EH193" s="11">
        <f t="shared" si="775"/>
        <v>5</v>
      </c>
      <c r="EI193" s="11">
        <f t="shared" si="776"/>
        <v>13</v>
      </c>
      <c r="EJ193" s="11">
        <f t="shared" si="777"/>
        <v>34</v>
      </c>
      <c r="EK193" s="11">
        <f t="shared" si="778"/>
        <v>8</v>
      </c>
      <c r="EL193" s="11">
        <f t="shared" si="779"/>
        <v>-21</v>
      </c>
      <c r="EN193" s="8">
        <f t="shared" si="780"/>
        <v>0</v>
      </c>
      <c r="EO193" s="8">
        <f t="shared" si="781"/>
        <v>0</v>
      </c>
      <c r="EP193" s="8">
        <f t="shared" si="782"/>
        <v>0</v>
      </c>
      <c r="EQ193" s="8">
        <f t="shared" si="783"/>
        <v>0</v>
      </c>
      <c r="ER193" s="8">
        <f t="shared" si="784"/>
        <v>0</v>
      </c>
      <c r="ES193" s="8">
        <f t="shared" si="785"/>
        <v>0</v>
      </c>
      <c r="ET193" s="8">
        <f t="shared" si="786"/>
        <v>0</v>
      </c>
      <c r="EU193" s="8">
        <f t="shared" si="787"/>
        <v>0</v>
      </c>
      <c r="EW193" s="8" t="str">
        <f t="shared" si="788"/>
        <v/>
      </c>
      <c r="EX193" s="8" t="str">
        <f t="shared" si="789"/>
        <v/>
      </c>
      <c r="EY193" s="8" t="str">
        <f t="shared" si="790"/>
        <v/>
      </c>
      <c r="EZ193" s="8" t="str">
        <f t="shared" si="791"/>
        <v/>
      </c>
      <c r="FA193" s="8" t="str">
        <f t="shared" si="792"/>
        <v/>
      </c>
      <c r="FB193" s="8" t="str">
        <f t="shared" si="793"/>
        <v/>
      </c>
      <c r="FC193" s="8" t="str">
        <f t="shared" si="794"/>
        <v/>
      </c>
      <c r="FD193" s="8" t="str">
        <f t="shared" si="795"/>
        <v/>
      </c>
      <c r="FF193" s="79" t="s">
        <v>499</v>
      </c>
      <c r="FG193" s="195"/>
      <c r="FH193" s="60">
        <v>24</v>
      </c>
      <c r="FI193" s="60">
        <v>45</v>
      </c>
      <c r="FJ193" s="59"/>
      <c r="FK193" s="28"/>
      <c r="FL193" s="59"/>
      <c r="FM193" s="60">
        <v>41</v>
      </c>
      <c r="FN193" s="59"/>
      <c r="FO193" s="60">
        <v>51</v>
      </c>
      <c r="FP193" s="196"/>
      <c r="FQ193" s="10"/>
      <c r="FR193" s="10"/>
      <c r="FS193" s="10"/>
      <c r="FT193" s="9"/>
    </row>
    <row r="194" spans="1:185" s="8" customFormat="1" x14ac:dyDescent="0.2">
      <c r="A194" s="8">
        <v>5</v>
      </c>
      <c r="B194" s="8" t="s">
        <v>405</v>
      </c>
      <c r="C194" s="16">
        <v>11</v>
      </c>
      <c r="D194" s="16">
        <v>5</v>
      </c>
      <c r="E194" s="16">
        <v>2</v>
      </c>
      <c r="F194" s="16">
        <v>4</v>
      </c>
      <c r="G194" s="16">
        <v>28</v>
      </c>
      <c r="H194" s="16">
        <v>29</v>
      </c>
      <c r="I194" s="15">
        <v>17</v>
      </c>
      <c r="J194" s="16">
        <f t="shared" si="734"/>
        <v>-1</v>
      </c>
      <c r="L194" s="79" t="s">
        <v>512</v>
      </c>
      <c r="M194" s="33" t="s">
        <v>517</v>
      </c>
      <c r="N194" s="29" t="s">
        <v>109</v>
      </c>
      <c r="O194" s="28"/>
      <c r="P194" s="28"/>
      <c r="Q194" s="28"/>
      <c r="R194" s="29" t="s">
        <v>52</v>
      </c>
      <c r="S194" s="29" t="s">
        <v>265</v>
      </c>
      <c r="T194" s="29" t="s">
        <v>145</v>
      </c>
      <c r="U194" s="29" t="s">
        <v>35</v>
      </c>
      <c r="V194" s="32" t="s">
        <v>161</v>
      </c>
      <c r="W194" s="13"/>
      <c r="X194" s="13"/>
      <c r="Y194" s="13"/>
      <c r="Z194" s="13"/>
      <c r="AA194" s="13"/>
      <c r="AB194" s="79" t="s">
        <v>512</v>
      </c>
      <c r="AC194" s="33" t="s">
        <v>144</v>
      </c>
      <c r="AD194" s="29" t="s">
        <v>133</v>
      </c>
      <c r="AE194" s="28"/>
      <c r="AF194" s="28"/>
      <c r="AG194" s="28"/>
      <c r="AH194" s="29" t="s">
        <v>301</v>
      </c>
      <c r="AI194" s="29" t="s">
        <v>233</v>
      </c>
      <c r="AJ194" s="29" t="s">
        <v>212</v>
      </c>
      <c r="AK194" s="29" t="s">
        <v>235</v>
      </c>
      <c r="AL194" s="32" t="s">
        <v>214</v>
      </c>
      <c r="AM194" s="13"/>
      <c r="AN194" s="13"/>
      <c r="AO194" s="13"/>
      <c r="AP194" s="13"/>
      <c r="AQ194" s="12"/>
      <c r="AR194" s="49">
        <f t="shared" si="796"/>
        <v>0</v>
      </c>
      <c r="AS194" s="48">
        <f t="shared" si="799"/>
        <v>2</v>
      </c>
      <c r="AT194" s="48" t="str">
        <f t="shared" si="802"/>
        <v/>
      </c>
      <c r="AU194" s="48" t="str">
        <f t="shared" ref="AU194:AU199" si="804">(IF(P194="","",(IF(MID(P194,2,1)="-",LEFT(P194,1),LEFT(P194,2)))+0))</f>
        <v/>
      </c>
      <c r="AV194" s="47"/>
      <c r="AW194" s="48">
        <f>(IF(R194="","",(IF(MID(R194,2,1)="-",LEFT(R194,1),LEFT(R194,2)))+0))</f>
        <v>3</v>
      </c>
      <c r="AX194" s="48">
        <f>(IF(S194="","",(IF(MID(S194,2,1)="-",LEFT(S194,1),LEFT(S194,2)))+0))</f>
        <v>2</v>
      </c>
      <c r="AY194" s="48">
        <f>(IF(T194="","",(IF(MID(T194,2,1)="-",LEFT(T194,1),LEFT(T194,2)))+0))</f>
        <v>4</v>
      </c>
      <c r="AZ194" s="48">
        <f>(IF(U194="","",(IF(MID(U194,2,1)="-",LEFT(U194,1),LEFT(U194,2)))+0))</f>
        <v>1</v>
      </c>
      <c r="BA194" s="46">
        <f>(IF(V194="","",(IF(MID(V194,2,1)="-",LEFT(V194,1),LEFT(V194,2)))+0))</f>
        <v>0</v>
      </c>
      <c r="BP194" s="9"/>
      <c r="BQ194" s="193">
        <v>11</v>
      </c>
      <c r="BR194" s="48">
        <f t="shared" si="800"/>
        <v>4</v>
      </c>
      <c r="BS194" s="48" t="str">
        <f t="shared" ref="BS194:BS199" si="805">(IF(O194="","",IF(RIGHT(O194,2)="10",RIGHT(O194,2),RIGHT(O194,1))+0))</f>
        <v/>
      </c>
      <c r="BT194" s="48" t="str">
        <f t="shared" ref="BT194:BT199" si="806">(IF(P194="","",IF(RIGHT(P194,2)="10",RIGHT(P194,2),RIGHT(P194,1))+0))</f>
        <v/>
      </c>
      <c r="BU194" s="47"/>
      <c r="BV194" s="48">
        <f>(IF(R194="","",IF(RIGHT(R194,2)="10",RIGHT(R194,2),RIGHT(R194,1))+0))</f>
        <v>2</v>
      </c>
      <c r="BW194" s="48">
        <f>(IF(S194="","",IF(RIGHT(S194,2)="10",RIGHT(S194,2),RIGHT(S194,1))+0))</f>
        <v>7</v>
      </c>
      <c r="BX194" s="48">
        <f>(IF(T194="","",IF(RIGHT(T194,2)="10",RIGHT(T194,2),RIGHT(T194,1))+0))</f>
        <v>2</v>
      </c>
      <c r="BY194" s="48">
        <f>(IF(U194="","",IF(RIGHT(U194,2)="10",RIGHT(U194,2),RIGHT(U194,1))+0))</f>
        <v>2</v>
      </c>
      <c r="BZ194" s="46">
        <f>(IF(V194="","",IF(RIGHT(V194,2)="10",RIGHT(V194,2),RIGHT(V194,1))+0))</f>
        <v>0</v>
      </c>
      <c r="CO194" s="9"/>
      <c r="CP194" s="49" t="str">
        <f t="shared" si="798"/>
        <v>A</v>
      </c>
      <c r="CQ194" s="48" t="str">
        <f t="shared" si="801"/>
        <v>A</v>
      </c>
      <c r="CR194" s="48" t="str">
        <f t="shared" si="803"/>
        <v/>
      </c>
      <c r="CS194" s="48" t="str">
        <f t="shared" ref="CS194:CS199" si="807">(IF(P194="","",IF(AU194&gt;BT194,"H",IF(AU194&lt;BT194,"A","D"))))</f>
        <v/>
      </c>
      <c r="CT194" s="47"/>
      <c r="CU194" s="48" t="str">
        <f>(IF(R194="","",IF(AW194&gt;BV194,"H",IF(AW194&lt;BV194,"A","D"))))</f>
        <v>H</v>
      </c>
      <c r="CV194" s="48" t="str">
        <f>(IF(S194="","",IF(AX194&gt;BW194,"H",IF(AX194&lt;BW194,"A","D"))))</f>
        <v>A</v>
      </c>
      <c r="CW194" s="48" t="str">
        <f>(IF(T194="","",IF(AY194&gt;BX194,"H",IF(AY194&lt;BX194,"A","D"))))</f>
        <v>H</v>
      </c>
      <c r="CX194" s="48" t="str">
        <f>(IF(U194="","",IF(AZ194&gt;BY194,"H",IF(AZ194&lt;BY194,"A","D"))))</f>
        <v>A</v>
      </c>
      <c r="CY194" s="46" t="str">
        <f>(IF(V194="","",IF(BA194&gt;BZ194,"H",IF(BA194&lt;BZ194,"A","D"))))</f>
        <v>D</v>
      </c>
      <c r="DN194" s="9"/>
      <c r="DO194" s="17" t="str">
        <f t="shared" si="762"/>
        <v>Cray Valley PM</v>
      </c>
      <c r="DP194" s="21">
        <f t="shared" si="763"/>
        <v>13</v>
      </c>
      <c r="DQ194" s="11">
        <f t="shared" si="764"/>
        <v>2</v>
      </c>
      <c r="DR194" s="11">
        <f t="shared" si="765"/>
        <v>1</v>
      </c>
      <c r="DS194" s="11">
        <f t="shared" si="766"/>
        <v>4</v>
      </c>
      <c r="DT194" s="11">
        <f>COUNTIF(CT$190:CT$199,"A")</f>
        <v>1</v>
      </c>
      <c r="DU194" s="11">
        <f>COUNTIF(CT$190:CT$199,"D")</f>
        <v>0</v>
      </c>
      <c r="DV194" s="11">
        <f>COUNTIF(CT$190:CT$199,"H")</f>
        <v>5</v>
      </c>
      <c r="DW194" s="21">
        <f t="shared" si="767"/>
        <v>3</v>
      </c>
      <c r="DX194" s="21">
        <f t="shared" si="768"/>
        <v>1</v>
      </c>
      <c r="DY194" s="21">
        <f t="shared" si="769"/>
        <v>9</v>
      </c>
      <c r="DZ194" s="20">
        <f>SUM($AR194:$BO194)+SUM(BU$190:BU$199)</f>
        <v>19</v>
      </c>
      <c r="EA194" s="20">
        <f>SUM($BQ194:$CN194)+SUM(AV$190:AV$199)</f>
        <v>54</v>
      </c>
      <c r="EB194" s="21">
        <f t="shared" si="770"/>
        <v>10</v>
      </c>
      <c r="EC194" s="20">
        <f t="shared" si="771"/>
        <v>-35</v>
      </c>
      <c r="ED194" s="9"/>
      <c r="EE194" s="11">
        <f t="shared" si="772"/>
        <v>13</v>
      </c>
      <c r="EF194" s="11">
        <f t="shared" si="773"/>
        <v>3</v>
      </c>
      <c r="EG194" s="11">
        <f t="shared" si="774"/>
        <v>1</v>
      </c>
      <c r="EH194" s="11">
        <f t="shared" si="775"/>
        <v>9</v>
      </c>
      <c r="EI194" s="11">
        <f t="shared" si="776"/>
        <v>19</v>
      </c>
      <c r="EJ194" s="11">
        <f t="shared" si="777"/>
        <v>54</v>
      </c>
      <c r="EK194" s="11">
        <f t="shared" si="778"/>
        <v>10</v>
      </c>
      <c r="EL194" s="11">
        <f t="shared" si="779"/>
        <v>-35</v>
      </c>
      <c r="EN194" s="8">
        <f t="shared" si="780"/>
        <v>0</v>
      </c>
      <c r="EO194" s="8">
        <f t="shared" si="781"/>
        <v>0</v>
      </c>
      <c r="EP194" s="8">
        <f t="shared" si="782"/>
        <v>0</v>
      </c>
      <c r="EQ194" s="8">
        <f t="shared" si="783"/>
        <v>0</v>
      </c>
      <c r="ER194" s="8">
        <f t="shared" si="784"/>
        <v>0</v>
      </c>
      <c r="ES194" s="8">
        <f t="shared" si="785"/>
        <v>0</v>
      </c>
      <c r="ET194" s="8">
        <f t="shared" si="786"/>
        <v>0</v>
      </c>
      <c r="EU194" s="8">
        <f t="shared" si="787"/>
        <v>0</v>
      </c>
      <c r="EW194" s="8" t="str">
        <f t="shared" si="788"/>
        <v/>
      </c>
      <c r="EX194" s="8" t="str">
        <f t="shared" si="789"/>
        <v/>
      </c>
      <c r="EY194" s="8" t="str">
        <f t="shared" si="790"/>
        <v/>
      </c>
      <c r="EZ194" s="8" t="str">
        <f t="shared" si="791"/>
        <v/>
      </c>
      <c r="FA194" s="8" t="str">
        <f t="shared" si="792"/>
        <v/>
      </c>
      <c r="FB194" s="8" t="str">
        <f t="shared" si="793"/>
        <v/>
      </c>
      <c r="FC194" s="8" t="str">
        <f t="shared" si="794"/>
        <v/>
      </c>
      <c r="FD194" s="8" t="str">
        <f t="shared" si="795"/>
        <v/>
      </c>
      <c r="FF194" s="79" t="s">
        <v>512</v>
      </c>
      <c r="FG194" s="61">
        <v>43</v>
      </c>
      <c r="FH194" s="60">
        <v>20</v>
      </c>
      <c r="FI194" s="59"/>
      <c r="FJ194" s="59"/>
      <c r="FK194" s="59"/>
      <c r="FL194" s="60">
        <v>31</v>
      </c>
      <c r="FM194" s="60">
        <v>19</v>
      </c>
      <c r="FN194" s="60">
        <v>35</v>
      </c>
      <c r="FO194" s="60">
        <v>21</v>
      </c>
      <c r="FP194" s="58">
        <v>38</v>
      </c>
      <c r="FQ194" s="10"/>
      <c r="FR194" s="10"/>
      <c r="FS194" s="10"/>
      <c r="FT194" s="9"/>
    </row>
    <row r="195" spans="1:185" s="8" customFormat="1" x14ac:dyDescent="0.2">
      <c r="A195" s="8">
        <v>6</v>
      </c>
      <c r="B195" s="8" t="s">
        <v>478</v>
      </c>
      <c r="C195" s="16">
        <v>12</v>
      </c>
      <c r="D195" s="16">
        <v>5</v>
      </c>
      <c r="E195" s="16">
        <v>1</v>
      </c>
      <c r="F195" s="16">
        <v>6</v>
      </c>
      <c r="G195" s="16">
        <v>19</v>
      </c>
      <c r="H195" s="16">
        <v>30</v>
      </c>
      <c r="I195" s="15">
        <v>16</v>
      </c>
      <c r="J195" s="16">
        <f t="shared" si="734"/>
        <v>-11</v>
      </c>
      <c r="L195" s="79" t="s">
        <v>405</v>
      </c>
      <c r="M195" s="30"/>
      <c r="N195" s="29" t="s">
        <v>52</v>
      </c>
      <c r="O195" s="28"/>
      <c r="P195" s="28"/>
      <c r="Q195" s="29" t="s">
        <v>16</v>
      </c>
      <c r="R195" s="28"/>
      <c r="S195" s="29" t="s">
        <v>148</v>
      </c>
      <c r="T195" s="28"/>
      <c r="U195" s="28"/>
      <c r="V195" s="32" t="s">
        <v>339</v>
      </c>
      <c r="W195" s="13"/>
      <c r="X195" s="13"/>
      <c r="Y195" s="13"/>
      <c r="Z195" s="13"/>
      <c r="AA195" s="13"/>
      <c r="AB195" s="79" t="s">
        <v>405</v>
      </c>
      <c r="AC195" s="30"/>
      <c r="AD195" s="29" t="s">
        <v>308</v>
      </c>
      <c r="AE195" s="28"/>
      <c r="AF195" s="28"/>
      <c r="AG195" s="29" t="s">
        <v>142</v>
      </c>
      <c r="AH195" s="28"/>
      <c r="AI195" s="29" t="s">
        <v>275</v>
      </c>
      <c r="AJ195" s="28"/>
      <c r="AK195" s="28"/>
      <c r="AL195" s="32" t="s">
        <v>364</v>
      </c>
      <c r="AM195" s="13"/>
      <c r="AN195" s="13"/>
      <c r="AO195" s="13"/>
      <c r="AP195" s="13"/>
      <c r="AQ195" s="12"/>
      <c r="AR195" s="49" t="str">
        <f t="shared" si="796"/>
        <v/>
      </c>
      <c r="AS195" s="48">
        <f t="shared" si="799"/>
        <v>3</v>
      </c>
      <c r="AT195" s="48" t="str">
        <f t="shared" si="802"/>
        <v/>
      </c>
      <c r="AU195" s="48" t="str">
        <f t="shared" si="804"/>
        <v/>
      </c>
      <c r="AV195" s="48">
        <f>(IF(Q195="","",(IF(MID(Q195,2,1)="-",LEFT(Q195,1),LEFT(Q195,2)))+0))</f>
        <v>2</v>
      </c>
      <c r="AW195" s="47"/>
      <c r="AX195" s="48">
        <f>(IF(S195="","",(IF(MID(S195,2,1)="-",LEFT(S195,1),LEFT(S195,2)))+0))</f>
        <v>1</v>
      </c>
      <c r="AY195" s="48" t="str">
        <f>(IF(T195="","",(IF(MID(T195,2,1)="-",LEFT(T195,1),LEFT(T195,2)))+0))</f>
        <v/>
      </c>
      <c r="AZ195" s="48" t="str">
        <f>(IF(U195="","",(IF(MID(U195,2,1)="-",LEFT(U195,1),LEFT(U195,2)))+0))</f>
        <v/>
      </c>
      <c r="BA195" s="46">
        <f>(IF(V195="","",(IF(MID(V195,2,1)="-",LEFT(V195,1),LEFT(V195,2)))+0))</f>
        <v>9</v>
      </c>
      <c r="BP195" s="9"/>
      <c r="BQ195" s="49" t="str">
        <f t="shared" si="797"/>
        <v/>
      </c>
      <c r="BR195" s="48">
        <f t="shared" si="800"/>
        <v>2</v>
      </c>
      <c r="BS195" s="48" t="str">
        <f t="shared" si="805"/>
        <v/>
      </c>
      <c r="BT195" s="48" t="str">
        <f t="shared" si="806"/>
        <v/>
      </c>
      <c r="BU195" s="48">
        <f>(IF(Q195="","",IF(RIGHT(Q195,2)="10",RIGHT(Q195,2),RIGHT(Q195,1))+0))</f>
        <v>1</v>
      </c>
      <c r="BV195" s="47"/>
      <c r="BW195" s="48">
        <f>(IF(S195="","",IF(RIGHT(S195,2)="10",RIGHT(S195,2),RIGHT(S195,1))+0))</f>
        <v>6</v>
      </c>
      <c r="BX195" s="48" t="str">
        <f>(IF(T195="","",IF(RIGHT(T195,2)="10",RIGHT(T195,2),RIGHT(T195,1))+0))</f>
        <v/>
      </c>
      <c r="BY195" s="48" t="str">
        <f>(IF(U195="","",IF(RIGHT(U195,2)="10",RIGHT(U195,2),RIGHT(U195,1))+0))</f>
        <v/>
      </c>
      <c r="BZ195" s="46">
        <f>(IF(V195="","",IF(RIGHT(V195,2)="10",RIGHT(V195,2),RIGHT(V195,1))+0))</f>
        <v>1</v>
      </c>
      <c r="CO195" s="9"/>
      <c r="CP195" s="49" t="str">
        <f t="shared" si="798"/>
        <v/>
      </c>
      <c r="CQ195" s="48" t="str">
        <f t="shared" si="801"/>
        <v>H</v>
      </c>
      <c r="CR195" s="48" t="str">
        <f t="shared" si="803"/>
        <v/>
      </c>
      <c r="CS195" s="48" t="str">
        <f t="shared" si="807"/>
        <v/>
      </c>
      <c r="CT195" s="48" t="str">
        <f>(IF(Q195="","",IF(AV195&gt;BU195,"H",IF(AV195&lt;BU195,"A","D"))))</f>
        <v>H</v>
      </c>
      <c r="CU195" s="47"/>
      <c r="CV195" s="48" t="str">
        <f>(IF(S195="","",IF(AX195&gt;BW195,"H",IF(AX195&lt;BW195,"A","D"))))</f>
        <v>A</v>
      </c>
      <c r="CW195" s="48" t="str">
        <f>(IF(T195="","",IF(AY195&gt;BX195,"H",IF(AY195&lt;BX195,"A","D"))))</f>
        <v/>
      </c>
      <c r="CX195" s="48" t="str">
        <f>(IF(U195="","",IF(AZ195&gt;BY195,"H",IF(AZ195&lt;BY195,"A","D"))))</f>
        <v/>
      </c>
      <c r="CY195" s="46" t="str">
        <f>(IF(V195="","",IF(BA195&gt;BZ195,"H",IF(BA195&lt;BZ195,"A","D"))))</f>
        <v>H</v>
      </c>
      <c r="DN195" s="9"/>
      <c r="DO195" s="17" t="str">
        <f t="shared" si="762"/>
        <v>Enfield Town</v>
      </c>
      <c r="DP195" s="21">
        <f t="shared" si="763"/>
        <v>11</v>
      </c>
      <c r="DQ195" s="11">
        <f t="shared" si="764"/>
        <v>3</v>
      </c>
      <c r="DR195" s="11">
        <f t="shared" si="765"/>
        <v>0</v>
      </c>
      <c r="DS195" s="11">
        <f t="shared" si="766"/>
        <v>1</v>
      </c>
      <c r="DT195" s="11">
        <f>COUNTIF(CU$190:CU$199,"A")</f>
        <v>2</v>
      </c>
      <c r="DU195" s="11">
        <f>COUNTIF(CU$190:CU$199,"D")</f>
        <v>2</v>
      </c>
      <c r="DV195" s="11">
        <f>COUNTIF(CU$190:CU$199,"H")</f>
        <v>3</v>
      </c>
      <c r="DW195" s="21">
        <f t="shared" si="767"/>
        <v>5</v>
      </c>
      <c r="DX195" s="21">
        <f t="shared" si="768"/>
        <v>2</v>
      </c>
      <c r="DY195" s="21">
        <f t="shared" si="769"/>
        <v>4</v>
      </c>
      <c r="DZ195" s="20">
        <f>SUM($AR195:$BO195)+SUM(BV$190:BV$199)</f>
        <v>28</v>
      </c>
      <c r="EA195" s="20">
        <f>SUM($BQ195:$CN195)+SUM(AW$190:AW$199)</f>
        <v>29</v>
      </c>
      <c r="EB195" s="21">
        <f t="shared" si="770"/>
        <v>17</v>
      </c>
      <c r="EC195" s="20">
        <f t="shared" si="771"/>
        <v>-1</v>
      </c>
      <c r="ED195" s="9"/>
      <c r="EE195" s="11">
        <f t="shared" si="772"/>
        <v>11</v>
      </c>
      <c r="EF195" s="11">
        <f t="shared" si="773"/>
        <v>5</v>
      </c>
      <c r="EG195" s="11">
        <f t="shared" si="774"/>
        <v>2</v>
      </c>
      <c r="EH195" s="11">
        <f t="shared" si="775"/>
        <v>4</v>
      </c>
      <c r="EI195" s="11">
        <f t="shared" si="776"/>
        <v>28</v>
      </c>
      <c r="EJ195" s="11">
        <f t="shared" si="777"/>
        <v>29</v>
      </c>
      <c r="EK195" s="11">
        <f t="shared" si="778"/>
        <v>17</v>
      </c>
      <c r="EL195" s="11">
        <f t="shared" si="779"/>
        <v>-1</v>
      </c>
      <c r="EN195" s="8">
        <f t="shared" si="780"/>
        <v>0</v>
      </c>
      <c r="EO195" s="8">
        <f t="shared" si="781"/>
        <v>0</v>
      </c>
      <c r="EP195" s="8">
        <f t="shared" si="782"/>
        <v>0</v>
      </c>
      <c r="EQ195" s="8">
        <f t="shared" si="783"/>
        <v>0</v>
      </c>
      <c r="ER195" s="8">
        <f t="shared" si="784"/>
        <v>0</v>
      </c>
      <c r="ES195" s="8">
        <f t="shared" si="785"/>
        <v>0</v>
      </c>
      <c r="ET195" s="8">
        <f t="shared" si="786"/>
        <v>0</v>
      </c>
      <c r="EU195" s="8">
        <f t="shared" si="787"/>
        <v>0</v>
      </c>
      <c r="EW195" s="8" t="str">
        <f t="shared" si="788"/>
        <v/>
      </c>
      <c r="EX195" s="8" t="str">
        <f t="shared" si="789"/>
        <v/>
      </c>
      <c r="EY195" s="8" t="str">
        <f t="shared" si="790"/>
        <v/>
      </c>
      <c r="EZ195" s="8" t="str">
        <f t="shared" si="791"/>
        <v/>
      </c>
      <c r="FA195" s="8" t="str">
        <f t="shared" si="792"/>
        <v/>
      </c>
      <c r="FB195" s="8" t="str">
        <f t="shared" si="793"/>
        <v/>
      </c>
      <c r="FC195" s="8" t="str">
        <f t="shared" si="794"/>
        <v/>
      </c>
      <c r="FD195" s="8" t="str">
        <f t="shared" si="795"/>
        <v/>
      </c>
      <c r="FF195" s="79" t="s">
        <v>405</v>
      </c>
      <c r="FG195" s="195"/>
      <c r="FH195" s="60">
        <v>26</v>
      </c>
      <c r="FI195" s="28"/>
      <c r="FJ195" s="28"/>
      <c r="FK195" s="60">
        <v>11</v>
      </c>
      <c r="FL195" s="59"/>
      <c r="FM195" s="60">
        <v>54</v>
      </c>
      <c r="FN195" s="28"/>
      <c r="FO195" s="28"/>
      <c r="FP195" s="58">
        <v>28</v>
      </c>
      <c r="FQ195" s="10"/>
      <c r="FR195" s="10"/>
      <c r="FS195" s="10"/>
      <c r="FT195" s="9"/>
    </row>
    <row r="196" spans="1:185" s="17" customFormat="1" x14ac:dyDescent="0.2">
      <c r="A196" s="8">
        <v>7</v>
      </c>
      <c r="B196" s="8" t="s">
        <v>463</v>
      </c>
      <c r="C196" s="16">
        <v>15</v>
      </c>
      <c r="D196" s="16">
        <v>3</v>
      </c>
      <c r="E196" s="16">
        <v>4</v>
      </c>
      <c r="F196" s="16">
        <v>8</v>
      </c>
      <c r="G196" s="16">
        <v>19</v>
      </c>
      <c r="H196" s="16">
        <v>52</v>
      </c>
      <c r="I196" s="15">
        <v>13</v>
      </c>
      <c r="J196" s="16">
        <f t="shared" si="734"/>
        <v>-33</v>
      </c>
      <c r="L196" s="79" t="s">
        <v>464</v>
      </c>
      <c r="M196" s="33" t="s">
        <v>183</v>
      </c>
      <c r="N196" s="29" t="s">
        <v>147</v>
      </c>
      <c r="O196" s="29" t="s">
        <v>120</v>
      </c>
      <c r="P196" s="29" t="s">
        <v>152</v>
      </c>
      <c r="Q196" s="29" t="s">
        <v>60</v>
      </c>
      <c r="R196" s="29" t="s">
        <v>52</v>
      </c>
      <c r="S196" s="28"/>
      <c r="T196" s="29" t="s">
        <v>103</v>
      </c>
      <c r="U196" s="29" t="s">
        <v>98</v>
      </c>
      <c r="V196" s="32" t="s">
        <v>62</v>
      </c>
      <c r="W196" s="13"/>
      <c r="X196" s="13"/>
      <c r="Y196" s="13"/>
      <c r="Z196" s="13"/>
      <c r="AA196" s="13"/>
      <c r="AB196" s="79" t="s">
        <v>464</v>
      </c>
      <c r="AC196" s="33" t="s">
        <v>274</v>
      </c>
      <c r="AD196" s="29" t="s">
        <v>146</v>
      </c>
      <c r="AE196" s="29" t="s">
        <v>125</v>
      </c>
      <c r="AF196" s="29" t="s">
        <v>7</v>
      </c>
      <c r="AG196" s="29" t="s">
        <v>23</v>
      </c>
      <c r="AH196" s="29" t="s">
        <v>10</v>
      </c>
      <c r="AI196" s="28"/>
      <c r="AJ196" s="29" t="s">
        <v>164</v>
      </c>
      <c r="AK196" s="29" t="s">
        <v>204</v>
      </c>
      <c r="AL196" s="32" t="s">
        <v>149</v>
      </c>
      <c r="AM196" s="13"/>
      <c r="AN196" s="13"/>
      <c r="AO196" s="13"/>
      <c r="AP196" s="13"/>
      <c r="AQ196" s="12"/>
      <c r="AR196" s="49">
        <f t="shared" si="796"/>
        <v>5</v>
      </c>
      <c r="AS196" s="48">
        <f t="shared" si="799"/>
        <v>5</v>
      </c>
      <c r="AT196" s="48">
        <f t="shared" si="802"/>
        <v>0</v>
      </c>
      <c r="AU196" s="48">
        <f t="shared" si="804"/>
        <v>4</v>
      </c>
      <c r="AV196" s="48">
        <f>(IF(Q196="","",(IF(MID(Q196,2,1)="-",LEFT(Q196,1),LEFT(Q196,2)))+0))</f>
        <v>7</v>
      </c>
      <c r="AW196" s="48">
        <f>(IF(R196="","",(IF(MID(R196,2,1)="-",LEFT(R196,1),LEFT(R196,2)))+0))</f>
        <v>3</v>
      </c>
      <c r="AX196" s="47"/>
      <c r="AY196" s="48">
        <f>(IF(T196="","",(IF(MID(T196,2,1)="-",LEFT(T196,1),LEFT(T196,2)))+0))</f>
        <v>8</v>
      </c>
      <c r="AZ196" s="48">
        <f>(IF(U196="","",(IF(MID(U196,2,1)="-",LEFT(U196,1),LEFT(U196,2)))+0))</f>
        <v>1</v>
      </c>
      <c r="BA196" s="46">
        <f>(IF(V196="","",(IF(MID(V196,2,1)="-",LEFT(V196,1),LEFT(V196,2)))+0))</f>
        <v>4</v>
      </c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9"/>
      <c r="BQ196" s="49">
        <f t="shared" si="797"/>
        <v>2</v>
      </c>
      <c r="BR196" s="48">
        <f t="shared" si="800"/>
        <v>0</v>
      </c>
      <c r="BS196" s="48">
        <f t="shared" si="805"/>
        <v>1</v>
      </c>
      <c r="BT196" s="48">
        <f t="shared" si="806"/>
        <v>0</v>
      </c>
      <c r="BU196" s="48">
        <f>(IF(Q196="","",IF(RIGHT(Q196,2)="10",RIGHT(Q196,2),RIGHT(Q196,1))+0))</f>
        <v>0</v>
      </c>
      <c r="BV196" s="48">
        <f>(IF(R196="","",IF(RIGHT(R196,2)="10",RIGHT(R196,2),RIGHT(R196,1))+0))</f>
        <v>2</v>
      </c>
      <c r="BW196" s="47"/>
      <c r="BX196" s="48">
        <f>(IF(T196="","",IF(RIGHT(T196,2)="10",RIGHT(T196,2),RIGHT(T196,1))+0))</f>
        <v>0</v>
      </c>
      <c r="BY196" s="48">
        <f>(IF(U196="","",IF(RIGHT(U196,2)="10",RIGHT(U196,2),RIGHT(U196,1))+0))</f>
        <v>0</v>
      </c>
      <c r="BZ196" s="46">
        <f>(IF(V196="","",IF(RIGHT(V196,2)="10",RIGHT(V196,2),RIGHT(V196,1))+0))</f>
        <v>1</v>
      </c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9"/>
      <c r="CP196" s="49" t="str">
        <f t="shared" si="798"/>
        <v>H</v>
      </c>
      <c r="CQ196" s="48" t="str">
        <f t="shared" si="801"/>
        <v>H</v>
      </c>
      <c r="CR196" s="48" t="str">
        <f t="shared" si="803"/>
        <v>A</v>
      </c>
      <c r="CS196" s="48" t="str">
        <f t="shared" si="807"/>
        <v>H</v>
      </c>
      <c r="CT196" s="48" t="str">
        <f>(IF(Q196="","",IF(AV196&gt;BU196,"H",IF(AV196&lt;BU196,"A","D"))))</f>
        <v>H</v>
      </c>
      <c r="CU196" s="48" t="str">
        <f>(IF(R196="","",IF(AW196&gt;BV196,"H",IF(AW196&lt;BV196,"A","D"))))</f>
        <v>H</v>
      </c>
      <c r="CV196" s="47"/>
      <c r="CW196" s="48" t="str">
        <f>(IF(T196="","",IF(AY196&gt;BX196,"H",IF(AY196&lt;BX196,"A","D"))))</f>
        <v>H</v>
      </c>
      <c r="CX196" s="48" t="str">
        <f>(IF(U196="","",IF(AZ196&gt;BY196,"H",IF(AZ196&lt;BY196,"A","D"))))</f>
        <v>H</v>
      </c>
      <c r="CY196" s="46" t="str">
        <f>(IF(V196="","",IF(BA196&gt;BZ196,"H",IF(BA196&lt;BZ196,"A","D"))))</f>
        <v>H</v>
      </c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9"/>
      <c r="DO196" s="17" t="str">
        <f t="shared" si="762"/>
        <v>Haringey Borough</v>
      </c>
      <c r="DP196" s="21">
        <f t="shared" si="763"/>
        <v>17</v>
      </c>
      <c r="DQ196" s="11">
        <f t="shared" si="764"/>
        <v>8</v>
      </c>
      <c r="DR196" s="11">
        <f t="shared" si="765"/>
        <v>0</v>
      </c>
      <c r="DS196" s="11">
        <f t="shared" si="766"/>
        <v>1</v>
      </c>
      <c r="DT196" s="11">
        <f>COUNTIF(CV$190:CV$199,"A")</f>
        <v>3</v>
      </c>
      <c r="DU196" s="11">
        <f>COUNTIF(CV$190:CV$199,"D")</f>
        <v>1</v>
      </c>
      <c r="DV196" s="11">
        <f>COUNTIF(CV$190:CV$199,"H")</f>
        <v>4</v>
      </c>
      <c r="DW196" s="21">
        <f t="shared" si="767"/>
        <v>11</v>
      </c>
      <c r="DX196" s="21">
        <f t="shared" si="768"/>
        <v>1</v>
      </c>
      <c r="DY196" s="21">
        <f t="shared" si="769"/>
        <v>5</v>
      </c>
      <c r="DZ196" s="20">
        <f>SUM($AR196:$BO196)+SUM(BW$190:BW$199)</f>
        <v>58</v>
      </c>
      <c r="EA196" s="20">
        <f>SUM($BQ196:$CN196)+SUM(AX$190:AX$199)</f>
        <v>20</v>
      </c>
      <c r="EB196" s="21">
        <f t="shared" si="770"/>
        <v>34</v>
      </c>
      <c r="EC196" s="20">
        <f t="shared" si="771"/>
        <v>38</v>
      </c>
      <c r="ED196" s="9"/>
      <c r="EE196" s="11">
        <f t="shared" si="772"/>
        <v>17</v>
      </c>
      <c r="EF196" s="11">
        <f t="shared" si="773"/>
        <v>11</v>
      </c>
      <c r="EG196" s="11">
        <f t="shared" si="774"/>
        <v>1</v>
      </c>
      <c r="EH196" s="11">
        <f t="shared" si="775"/>
        <v>5</v>
      </c>
      <c r="EI196" s="11">
        <f t="shared" si="776"/>
        <v>58</v>
      </c>
      <c r="EJ196" s="11">
        <f t="shared" si="777"/>
        <v>20</v>
      </c>
      <c r="EK196" s="11">
        <f t="shared" si="778"/>
        <v>34</v>
      </c>
      <c r="EL196" s="11">
        <f t="shared" si="779"/>
        <v>38</v>
      </c>
      <c r="EM196" s="8"/>
      <c r="EN196" s="8">
        <f t="shared" si="780"/>
        <v>0</v>
      </c>
      <c r="EO196" s="8">
        <f t="shared" si="781"/>
        <v>0</v>
      </c>
      <c r="EP196" s="8">
        <f t="shared" si="782"/>
        <v>0</v>
      </c>
      <c r="EQ196" s="8">
        <f t="shared" si="783"/>
        <v>0</v>
      </c>
      <c r="ER196" s="8">
        <f t="shared" si="784"/>
        <v>0</v>
      </c>
      <c r="ES196" s="8">
        <f t="shared" si="785"/>
        <v>0</v>
      </c>
      <c r="ET196" s="8">
        <f t="shared" si="786"/>
        <v>0</v>
      </c>
      <c r="EU196" s="8">
        <f t="shared" si="787"/>
        <v>0</v>
      </c>
      <c r="EW196" s="8" t="str">
        <f t="shared" si="788"/>
        <v/>
      </c>
      <c r="EX196" s="8" t="str">
        <f t="shared" si="789"/>
        <v/>
      </c>
      <c r="EY196" s="8" t="str">
        <f t="shared" si="790"/>
        <v/>
      </c>
      <c r="EZ196" s="8" t="str">
        <f t="shared" si="791"/>
        <v/>
      </c>
      <c r="FA196" s="8" t="str">
        <f t="shared" si="792"/>
        <v/>
      </c>
      <c r="FB196" s="8" t="str">
        <f t="shared" si="793"/>
        <v/>
      </c>
      <c r="FC196" s="8" t="str">
        <f t="shared" si="794"/>
        <v/>
      </c>
      <c r="FD196" s="8" t="str">
        <f t="shared" si="795"/>
        <v/>
      </c>
      <c r="FF196" s="79" t="s">
        <v>464</v>
      </c>
      <c r="FG196" s="61">
        <v>33</v>
      </c>
      <c r="FH196" s="60">
        <v>42</v>
      </c>
      <c r="FI196" s="60">
        <v>50</v>
      </c>
      <c r="FJ196" s="60">
        <v>40</v>
      </c>
      <c r="FK196" s="60">
        <v>34</v>
      </c>
      <c r="FL196" s="60">
        <v>35</v>
      </c>
      <c r="FM196" s="59"/>
      <c r="FN196" s="60">
        <v>22</v>
      </c>
      <c r="FO196" s="60">
        <v>21</v>
      </c>
      <c r="FP196" s="58">
        <v>35</v>
      </c>
      <c r="FQ196" s="10"/>
      <c r="FR196" s="10"/>
      <c r="FS196" s="10"/>
      <c r="FT196" s="9"/>
      <c r="FU196" s="8"/>
      <c r="FV196" s="8"/>
      <c r="FW196" s="8"/>
      <c r="FX196" s="8"/>
      <c r="FY196" s="8"/>
      <c r="FZ196" s="8"/>
      <c r="GA196" s="8"/>
      <c r="GB196" s="8"/>
      <c r="GC196" s="8"/>
    </row>
    <row r="197" spans="1:185" s="17" customFormat="1" x14ac:dyDescent="0.2">
      <c r="A197" s="8">
        <v>8</v>
      </c>
      <c r="B197" s="8" t="s">
        <v>512</v>
      </c>
      <c r="C197" s="16">
        <v>13</v>
      </c>
      <c r="D197" s="16">
        <v>3</v>
      </c>
      <c r="E197" s="16">
        <v>1</v>
      </c>
      <c r="F197" s="16">
        <v>9</v>
      </c>
      <c r="G197" s="16">
        <v>19</v>
      </c>
      <c r="H197" s="16">
        <v>54</v>
      </c>
      <c r="I197" s="15">
        <v>10</v>
      </c>
      <c r="J197" s="16">
        <f>G197-H197</f>
        <v>-35</v>
      </c>
      <c r="L197" s="79" t="s">
        <v>501</v>
      </c>
      <c r="M197" s="33" t="s">
        <v>35</v>
      </c>
      <c r="N197" s="28"/>
      <c r="O197" s="29" t="s">
        <v>135</v>
      </c>
      <c r="P197" s="29" t="s">
        <v>99</v>
      </c>
      <c r="Q197" s="28"/>
      <c r="R197" s="29" t="s">
        <v>135</v>
      </c>
      <c r="S197" s="28"/>
      <c r="T197" s="28"/>
      <c r="U197" s="28"/>
      <c r="V197" s="32" t="s">
        <v>135</v>
      </c>
      <c r="W197" s="13"/>
      <c r="X197" s="13"/>
      <c r="Y197" s="13"/>
      <c r="Z197" s="13"/>
      <c r="AA197" s="13"/>
      <c r="AB197" s="79" t="s">
        <v>501</v>
      </c>
      <c r="AC197" s="33" t="s">
        <v>211</v>
      </c>
      <c r="AD197" s="28"/>
      <c r="AE197" s="29" t="s">
        <v>132</v>
      </c>
      <c r="AF197" s="29" t="s">
        <v>249</v>
      </c>
      <c r="AG197" s="28"/>
      <c r="AH197" s="29" t="s">
        <v>130</v>
      </c>
      <c r="AI197" s="28"/>
      <c r="AJ197" s="28"/>
      <c r="AK197" s="28"/>
      <c r="AL197" s="32" t="s">
        <v>133</v>
      </c>
      <c r="AM197" s="13"/>
      <c r="AN197" s="13"/>
      <c r="AO197" s="13"/>
      <c r="AP197" s="13"/>
      <c r="AQ197" s="12"/>
      <c r="AR197" s="49">
        <f t="shared" si="796"/>
        <v>1</v>
      </c>
      <c r="AS197" s="48" t="str">
        <f t="shared" si="799"/>
        <v/>
      </c>
      <c r="AT197" s="48">
        <f t="shared" si="802"/>
        <v>1</v>
      </c>
      <c r="AU197" s="48">
        <f t="shared" si="804"/>
        <v>1</v>
      </c>
      <c r="AV197" s="48" t="str">
        <f>(IF(Q197="","",(IF(MID(Q197,2,1)="-",LEFT(Q197,1),LEFT(Q197,2)))+0))</f>
        <v/>
      </c>
      <c r="AW197" s="48">
        <f>(IF(R197="","",(IF(MID(R197,2,1)="-",LEFT(R197,1),LEFT(R197,2)))+0))</f>
        <v>1</v>
      </c>
      <c r="AX197" s="48" t="str">
        <f>(IF(S197="","",(IF(MID(S197,2,1)="-",LEFT(S197,1),LEFT(S197,2)))+0))</f>
        <v/>
      </c>
      <c r="AY197" s="47"/>
      <c r="AZ197" s="48" t="str">
        <f>(IF(U197="","",(IF(MID(U197,2,1)="-",LEFT(U197,1),LEFT(U197,2)))+0))</f>
        <v/>
      </c>
      <c r="BA197" s="46">
        <f>(IF(V197="","",(IF(MID(V197,2,1)="-",LEFT(V197,1),LEFT(V197,2)))+0))</f>
        <v>1</v>
      </c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9"/>
      <c r="BQ197" s="49">
        <f t="shared" si="797"/>
        <v>2</v>
      </c>
      <c r="BR197" s="48" t="str">
        <f t="shared" si="800"/>
        <v/>
      </c>
      <c r="BS197" s="48">
        <f t="shared" si="805"/>
        <v>3</v>
      </c>
      <c r="BT197" s="48">
        <f t="shared" si="806"/>
        <v>5</v>
      </c>
      <c r="BU197" s="48" t="str">
        <f>(IF(Q197="","",IF(RIGHT(Q197,2)="10",RIGHT(Q197,2),RIGHT(Q197,1))+0))</f>
        <v/>
      </c>
      <c r="BV197" s="48">
        <f>(IF(R197="","",IF(RIGHT(R197,2)="10",RIGHT(R197,2),RIGHT(R197,1))+0))</f>
        <v>3</v>
      </c>
      <c r="BW197" s="48" t="str">
        <f>(IF(S197="","",IF(RIGHT(S197,2)="10",RIGHT(S197,2),RIGHT(S197,1))+0))</f>
        <v/>
      </c>
      <c r="BX197" s="47"/>
      <c r="BY197" s="48" t="str">
        <f>(IF(U197="","",IF(RIGHT(U197,2)="10",RIGHT(U197,2),RIGHT(U197,1))+0))</f>
        <v/>
      </c>
      <c r="BZ197" s="46">
        <f>(IF(V197="","",IF(RIGHT(V197,2)="10",RIGHT(V197,2),RIGHT(V197,1))+0))</f>
        <v>3</v>
      </c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9"/>
      <c r="CP197" s="49" t="str">
        <f t="shared" si="798"/>
        <v>A</v>
      </c>
      <c r="CQ197" s="48" t="str">
        <f t="shared" si="801"/>
        <v/>
      </c>
      <c r="CR197" s="48" t="str">
        <f t="shared" si="803"/>
        <v>A</v>
      </c>
      <c r="CS197" s="48" t="str">
        <f t="shared" si="807"/>
        <v>A</v>
      </c>
      <c r="CT197" s="48" t="str">
        <f>(IF(Q197="","",IF(AV197&gt;BU197,"H",IF(AV197&lt;BU197,"A","D"))))</f>
        <v/>
      </c>
      <c r="CU197" s="48" t="str">
        <f>(IF(R197="","",IF(AW197&gt;BV197,"H",IF(AW197&lt;BV197,"A","D"))))</f>
        <v>A</v>
      </c>
      <c r="CV197" s="48" t="str">
        <f>(IF(S197="","",IF(AX197&gt;BW197,"H",IF(AX197&lt;BW197,"A","D"))))</f>
        <v/>
      </c>
      <c r="CW197" s="47"/>
      <c r="CX197" s="48" t="str">
        <f>(IF(U197="","",IF(AZ197&gt;BY197,"H",IF(AZ197&lt;BY197,"A","D"))))</f>
        <v/>
      </c>
      <c r="CY197" s="46" t="str">
        <f>(IF(V197="","",IF(BA197&gt;BZ197,"H",IF(BA197&lt;BZ197,"A","D"))))</f>
        <v>A</v>
      </c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9"/>
      <c r="DO197" s="17" t="str">
        <f t="shared" si="762"/>
        <v>Hertford Town</v>
      </c>
      <c r="DP197" s="21">
        <f t="shared" si="763"/>
        <v>9</v>
      </c>
      <c r="DQ197" s="11">
        <f t="shared" si="764"/>
        <v>0</v>
      </c>
      <c r="DR197" s="11">
        <f t="shared" si="765"/>
        <v>0</v>
      </c>
      <c r="DS197" s="11">
        <f t="shared" si="766"/>
        <v>5</v>
      </c>
      <c r="DT197" s="11">
        <f>COUNTIF(CW$190:CW$199,"A")</f>
        <v>1</v>
      </c>
      <c r="DU197" s="11">
        <f>COUNTIF(CW$190:CW$199,"D")</f>
        <v>0</v>
      </c>
      <c r="DV197" s="11">
        <f>COUNTIF(CW$190:CW$199,"H")</f>
        <v>3</v>
      </c>
      <c r="DW197" s="21">
        <f t="shared" si="767"/>
        <v>1</v>
      </c>
      <c r="DX197" s="21">
        <f t="shared" si="768"/>
        <v>0</v>
      </c>
      <c r="DY197" s="21">
        <f t="shared" si="769"/>
        <v>8</v>
      </c>
      <c r="DZ197" s="20">
        <f>SUM($AR197:$BO197)+SUM(BX$190:BX$199)</f>
        <v>10</v>
      </c>
      <c r="EA197" s="20">
        <f>SUM($BQ197:$CN197)+SUM(AY$190:AY$199)</f>
        <v>33</v>
      </c>
      <c r="EB197" s="21">
        <f t="shared" si="770"/>
        <v>3</v>
      </c>
      <c r="EC197" s="20">
        <f t="shared" si="771"/>
        <v>-23</v>
      </c>
      <c r="ED197" s="9"/>
      <c r="EE197" s="11">
        <f t="shared" si="772"/>
        <v>9</v>
      </c>
      <c r="EF197" s="11">
        <f t="shared" si="773"/>
        <v>1</v>
      </c>
      <c r="EG197" s="11">
        <f t="shared" si="774"/>
        <v>0</v>
      </c>
      <c r="EH197" s="11">
        <f t="shared" si="775"/>
        <v>8</v>
      </c>
      <c r="EI197" s="11">
        <f t="shared" si="776"/>
        <v>10</v>
      </c>
      <c r="EJ197" s="11">
        <f t="shared" si="777"/>
        <v>33</v>
      </c>
      <c r="EK197" s="11">
        <f t="shared" si="778"/>
        <v>3</v>
      </c>
      <c r="EL197" s="11">
        <f t="shared" si="779"/>
        <v>-23</v>
      </c>
      <c r="EM197" s="8"/>
      <c r="EN197" s="8">
        <f t="shared" si="780"/>
        <v>0</v>
      </c>
      <c r="EO197" s="8">
        <f t="shared" si="781"/>
        <v>0</v>
      </c>
      <c r="EP197" s="8">
        <f t="shared" si="782"/>
        <v>0</v>
      </c>
      <c r="EQ197" s="8">
        <f t="shared" si="783"/>
        <v>0</v>
      </c>
      <c r="ER197" s="8">
        <f t="shared" si="784"/>
        <v>0</v>
      </c>
      <c r="ES197" s="8">
        <f t="shared" si="785"/>
        <v>0</v>
      </c>
      <c r="ET197" s="8">
        <f t="shared" si="786"/>
        <v>0</v>
      </c>
      <c r="EU197" s="8">
        <f t="shared" si="787"/>
        <v>0</v>
      </c>
      <c r="EW197" s="8" t="str">
        <f t="shared" si="788"/>
        <v/>
      </c>
      <c r="EX197" s="8" t="str">
        <f t="shared" si="789"/>
        <v/>
      </c>
      <c r="EY197" s="8" t="str">
        <f t="shared" si="790"/>
        <v/>
      </c>
      <c r="EZ197" s="8" t="str">
        <f t="shared" si="791"/>
        <v/>
      </c>
      <c r="FA197" s="8" t="str">
        <f t="shared" si="792"/>
        <v/>
      </c>
      <c r="FB197" s="8" t="str">
        <f t="shared" si="793"/>
        <v/>
      </c>
      <c r="FC197" s="8" t="str">
        <f t="shared" si="794"/>
        <v/>
      </c>
      <c r="FD197" s="8" t="str">
        <f t="shared" si="795"/>
        <v/>
      </c>
      <c r="FF197" s="79" t="s">
        <v>501</v>
      </c>
      <c r="FG197" s="61">
        <v>47</v>
      </c>
      <c r="FH197" s="28"/>
      <c r="FI197" s="60">
        <v>30</v>
      </c>
      <c r="FJ197" s="60">
        <v>45</v>
      </c>
      <c r="FK197" s="28"/>
      <c r="FL197" s="60">
        <v>87</v>
      </c>
      <c r="FM197" s="59"/>
      <c r="FN197" s="59"/>
      <c r="FO197" s="59"/>
      <c r="FP197" s="58">
        <v>25</v>
      </c>
      <c r="FQ197" s="10"/>
      <c r="FR197" s="10"/>
      <c r="FS197" s="10"/>
      <c r="FT197" s="9"/>
      <c r="FU197" s="8"/>
      <c r="FV197" s="8"/>
      <c r="FW197" s="8"/>
      <c r="FX197" s="8"/>
      <c r="FY197" s="8"/>
      <c r="FZ197" s="8"/>
      <c r="GA197" s="8"/>
      <c r="GB197" s="8"/>
      <c r="GC197" s="8"/>
    </row>
    <row r="198" spans="1:185" s="8" customFormat="1" x14ac:dyDescent="0.2">
      <c r="A198" s="8">
        <v>9</v>
      </c>
      <c r="B198" s="8" t="s">
        <v>499</v>
      </c>
      <c r="C198" s="16">
        <v>9</v>
      </c>
      <c r="D198" s="16">
        <v>2</v>
      </c>
      <c r="E198" s="16">
        <v>2</v>
      </c>
      <c r="F198" s="16">
        <v>5</v>
      </c>
      <c r="G198" s="16">
        <v>13</v>
      </c>
      <c r="H198" s="16">
        <v>34</v>
      </c>
      <c r="I198" s="15">
        <v>8</v>
      </c>
      <c r="J198" s="16">
        <f t="shared" si="734"/>
        <v>-21</v>
      </c>
      <c r="L198" s="79" t="s">
        <v>421</v>
      </c>
      <c r="M198" s="33" t="s">
        <v>83</v>
      </c>
      <c r="N198" s="29" t="s">
        <v>28</v>
      </c>
      <c r="O198" s="29" t="s">
        <v>21</v>
      </c>
      <c r="P198" s="29" t="s">
        <v>21</v>
      </c>
      <c r="Q198" s="29" t="s">
        <v>62</v>
      </c>
      <c r="R198" s="29" t="s">
        <v>21</v>
      </c>
      <c r="S198" s="29" t="s">
        <v>143</v>
      </c>
      <c r="T198" s="29" t="s">
        <v>35</v>
      </c>
      <c r="U198" s="28"/>
      <c r="V198" s="32" t="s">
        <v>152</v>
      </c>
      <c r="W198" s="13"/>
      <c r="X198" s="13"/>
      <c r="Y198" s="13"/>
      <c r="Z198" s="13"/>
      <c r="AA198" s="13"/>
      <c r="AB198" s="79" t="s">
        <v>421</v>
      </c>
      <c r="AC198" s="33" t="s">
        <v>126</v>
      </c>
      <c r="AD198" s="29" t="s">
        <v>141</v>
      </c>
      <c r="AE198" s="29" t="s">
        <v>157</v>
      </c>
      <c r="AF198" s="29" t="s">
        <v>119</v>
      </c>
      <c r="AG198" s="29" t="s">
        <v>370</v>
      </c>
      <c r="AH198" s="29" t="s">
        <v>110</v>
      </c>
      <c r="AI198" s="29" t="s">
        <v>180</v>
      </c>
      <c r="AJ198" s="29" t="s">
        <v>138</v>
      </c>
      <c r="AK198" s="28"/>
      <c r="AL198" s="32" t="s">
        <v>263</v>
      </c>
      <c r="AM198" s="13"/>
      <c r="AN198" s="13"/>
      <c r="AO198" s="13"/>
      <c r="AP198" s="13"/>
      <c r="AQ198" s="12"/>
      <c r="AR198" s="49">
        <f t="shared" si="796"/>
        <v>2</v>
      </c>
      <c r="AS198" s="48">
        <f t="shared" si="799"/>
        <v>3</v>
      </c>
      <c r="AT198" s="48">
        <f t="shared" si="802"/>
        <v>2</v>
      </c>
      <c r="AU198" s="48">
        <f t="shared" si="804"/>
        <v>2</v>
      </c>
      <c r="AV198" s="48">
        <f>(IF(Q198="","",(IF(MID(Q198,2,1)="-",LEFT(Q198,1),LEFT(Q198,2)))+0))</f>
        <v>4</v>
      </c>
      <c r="AW198" s="48">
        <f>(IF(R198="","",(IF(MID(R198,2,1)="-",LEFT(R198,1),LEFT(R198,2)))+0))</f>
        <v>2</v>
      </c>
      <c r="AX198" s="48">
        <f>(IF(S198="","",(IF(MID(S198,2,1)="-",LEFT(S198,1),LEFT(S198,2)))+0))</f>
        <v>3</v>
      </c>
      <c r="AY198" s="48">
        <f>(IF(T198="","",(IF(MID(T198,2,1)="-",LEFT(T198,1),LEFT(T198,2)))+0))</f>
        <v>1</v>
      </c>
      <c r="AZ198" s="47"/>
      <c r="BA198" s="46">
        <f>(IF(V198="","",(IF(MID(V198,2,1)="-",LEFT(V198,1),LEFT(V198,2)))+0))</f>
        <v>4</v>
      </c>
      <c r="BP198" s="34"/>
      <c r="BQ198" s="49">
        <f t="shared" si="797"/>
        <v>3</v>
      </c>
      <c r="BR198" s="48">
        <f t="shared" si="800"/>
        <v>0</v>
      </c>
      <c r="BS198" s="48">
        <f t="shared" si="805"/>
        <v>2</v>
      </c>
      <c r="BT198" s="48">
        <f t="shared" si="806"/>
        <v>2</v>
      </c>
      <c r="BU198" s="48">
        <f>(IF(Q198="","",IF(RIGHT(Q198,2)="10",RIGHT(Q198,2),RIGHT(Q198,1))+0))</f>
        <v>1</v>
      </c>
      <c r="BV198" s="48">
        <f>(IF(R198="","",IF(RIGHT(R198,2)="10",RIGHT(R198,2),RIGHT(R198,1))+0))</f>
        <v>2</v>
      </c>
      <c r="BW198" s="48">
        <f>(IF(S198="","",IF(RIGHT(S198,2)="10",RIGHT(S198,2),RIGHT(S198,1))+0))</f>
        <v>1</v>
      </c>
      <c r="BX198" s="48">
        <f>(IF(T198="","",IF(RIGHT(T198,2)="10",RIGHT(T198,2),RIGHT(T198,1))+0))</f>
        <v>2</v>
      </c>
      <c r="BY198" s="47"/>
      <c r="BZ198" s="46">
        <f>(IF(V198="","",IF(RIGHT(V198,2)="10",RIGHT(V198,2),RIGHT(V198,1))+0))</f>
        <v>0</v>
      </c>
      <c r="CO198" s="34"/>
      <c r="CP198" s="49" t="str">
        <f t="shared" si="798"/>
        <v>A</v>
      </c>
      <c r="CQ198" s="48" t="str">
        <f t="shared" si="801"/>
        <v>H</v>
      </c>
      <c r="CR198" s="48" t="str">
        <f t="shared" si="803"/>
        <v>D</v>
      </c>
      <c r="CS198" s="48" t="str">
        <f t="shared" si="807"/>
        <v>D</v>
      </c>
      <c r="CT198" s="48" t="str">
        <f>(IF(Q198="","",IF(AV198&gt;BU198,"H",IF(AV198&lt;BU198,"A","D"))))</f>
        <v>H</v>
      </c>
      <c r="CU198" s="48" t="str">
        <f>(IF(R198="","",IF(AW198&gt;BV198,"H",IF(AW198&lt;BV198,"A","D"))))</f>
        <v>D</v>
      </c>
      <c r="CV198" s="48" t="str">
        <f>(IF(S198="","",IF(AX198&gt;BW198,"H",IF(AX198&lt;BW198,"A","D"))))</f>
        <v>H</v>
      </c>
      <c r="CW198" s="48" t="str">
        <f>(IF(T198="","",IF(AY198&gt;BX198,"H",IF(AY198&lt;BX198,"A","D"))))</f>
        <v>A</v>
      </c>
      <c r="CX198" s="47"/>
      <c r="CY198" s="46" t="str">
        <f>(IF(V198="","",IF(BA198&gt;BZ198,"H",IF(BA198&lt;BZ198,"A","D"))))</f>
        <v>H</v>
      </c>
      <c r="DN198" s="34"/>
      <c r="DO198" s="17" t="str">
        <f t="shared" si="762"/>
        <v>Ware</v>
      </c>
      <c r="DP198" s="21">
        <f t="shared" si="763"/>
        <v>16</v>
      </c>
      <c r="DQ198" s="11">
        <f t="shared" si="764"/>
        <v>4</v>
      </c>
      <c r="DR198" s="11">
        <f t="shared" si="765"/>
        <v>3</v>
      </c>
      <c r="DS198" s="11">
        <f t="shared" si="766"/>
        <v>2</v>
      </c>
      <c r="DT198" s="11">
        <f>COUNTIF(CX$190:CX$199,"A")</f>
        <v>4</v>
      </c>
      <c r="DU198" s="11">
        <f>COUNTIF(CX$190:CX$199,"D")</f>
        <v>0</v>
      </c>
      <c r="DV198" s="11">
        <f>COUNTIF(CX$190:CX$199,"H")</f>
        <v>3</v>
      </c>
      <c r="DW198" s="21">
        <f t="shared" si="767"/>
        <v>8</v>
      </c>
      <c r="DX198" s="21">
        <f t="shared" si="768"/>
        <v>3</v>
      </c>
      <c r="DY198" s="21">
        <f t="shared" si="769"/>
        <v>5</v>
      </c>
      <c r="DZ198" s="20">
        <f>SUM($AR198:$BO198)+SUM(BY$190:BY$199)</f>
        <v>33</v>
      </c>
      <c r="EA198" s="20">
        <f>SUM($BQ198:$CN198)+SUM(AZ$190:AZ$199)</f>
        <v>24</v>
      </c>
      <c r="EB198" s="21">
        <f t="shared" si="770"/>
        <v>27</v>
      </c>
      <c r="EC198" s="20">
        <f t="shared" si="771"/>
        <v>9</v>
      </c>
      <c r="ED198" s="9"/>
      <c r="EE198" s="11">
        <f t="shared" si="772"/>
        <v>16</v>
      </c>
      <c r="EF198" s="11">
        <f t="shared" si="773"/>
        <v>8</v>
      </c>
      <c r="EG198" s="11">
        <f t="shared" si="774"/>
        <v>3</v>
      </c>
      <c r="EH198" s="11">
        <f t="shared" si="775"/>
        <v>5</v>
      </c>
      <c r="EI198" s="11">
        <f t="shared" si="776"/>
        <v>33</v>
      </c>
      <c r="EJ198" s="11">
        <f t="shared" si="777"/>
        <v>24</v>
      </c>
      <c r="EK198" s="11">
        <f t="shared" si="778"/>
        <v>27</v>
      </c>
      <c r="EL198" s="11">
        <f t="shared" si="779"/>
        <v>9</v>
      </c>
      <c r="EM198" s="17"/>
      <c r="EN198" s="8">
        <f t="shared" si="780"/>
        <v>0</v>
      </c>
      <c r="EO198" s="8">
        <f t="shared" si="781"/>
        <v>0</v>
      </c>
      <c r="EP198" s="8">
        <f t="shared" si="782"/>
        <v>0</v>
      </c>
      <c r="EQ198" s="8">
        <f t="shared" si="783"/>
        <v>0</v>
      </c>
      <c r="ER198" s="8">
        <f t="shared" si="784"/>
        <v>0</v>
      </c>
      <c r="ES198" s="8">
        <f t="shared" si="785"/>
        <v>0</v>
      </c>
      <c r="ET198" s="8">
        <f t="shared" si="786"/>
        <v>0</v>
      </c>
      <c r="EU198" s="8">
        <f t="shared" si="787"/>
        <v>0</v>
      </c>
      <c r="EW198" s="8" t="str">
        <f t="shared" si="788"/>
        <v/>
      </c>
      <c r="EX198" s="8" t="str">
        <f t="shared" si="789"/>
        <v/>
      </c>
      <c r="EY198" s="8" t="str">
        <f t="shared" si="790"/>
        <v/>
      </c>
      <c r="EZ198" s="8" t="str">
        <f t="shared" si="791"/>
        <v/>
      </c>
      <c r="FA198" s="8" t="str">
        <f t="shared" si="792"/>
        <v/>
      </c>
      <c r="FB198" s="8" t="str">
        <f t="shared" si="793"/>
        <v/>
      </c>
      <c r="FC198" s="8" t="str">
        <f t="shared" si="794"/>
        <v/>
      </c>
      <c r="FD198" s="8" t="str">
        <f t="shared" si="795"/>
        <v/>
      </c>
      <c r="FF198" s="79" t="s">
        <v>421</v>
      </c>
      <c r="FG198" s="61">
        <v>40</v>
      </c>
      <c r="FH198" s="60">
        <v>17</v>
      </c>
      <c r="FI198" s="60">
        <v>29</v>
      </c>
      <c r="FJ198" s="60">
        <v>17</v>
      </c>
      <c r="FK198" s="60">
        <v>15</v>
      </c>
      <c r="FL198" s="60">
        <v>36</v>
      </c>
      <c r="FM198" s="60">
        <v>15</v>
      </c>
      <c r="FN198" s="60">
        <v>39</v>
      </c>
      <c r="FO198" s="59"/>
      <c r="FP198" s="58">
        <v>25</v>
      </c>
      <c r="FQ198" s="10"/>
      <c r="FR198" s="10"/>
      <c r="FS198" s="10"/>
      <c r="FT198" s="9"/>
    </row>
    <row r="199" spans="1:185" s="17" customFormat="1" ht="12.75" thickBot="1" x14ac:dyDescent="0.25">
      <c r="A199" s="8">
        <v>10</v>
      </c>
      <c r="B199" s="8" t="s">
        <v>501</v>
      </c>
      <c r="C199" s="16">
        <v>9</v>
      </c>
      <c r="D199" s="16">
        <v>1</v>
      </c>
      <c r="E199" s="16">
        <v>0</v>
      </c>
      <c r="F199" s="16">
        <v>8</v>
      </c>
      <c r="G199" s="16">
        <v>10</v>
      </c>
      <c r="H199" s="16">
        <v>33</v>
      </c>
      <c r="I199" s="15">
        <v>3</v>
      </c>
      <c r="J199" s="16">
        <f t="shared" si="734"/>
        <v>-23</v>
      </c>
      <c r="L199" s="77" t="s">
        <v>463</v>
      </c>
      <c r="M199" s="154" t="s">
        <v>309</v>
      </c>
      <c r="N199" s="200"/>
      <c r="O199" s="155" t="s">
        <v>106</v>
      </c>
      <c r="P199" s="155" t="s">
        <v>55</v>
      </c>
      <c r="Q199" s="155" t="s">
        <v>143</v>
      </c>
      <c r="R199" s="155" t="s">
        <v>75</v>
      </c>
      <c r="S199" s="155" t="s">
        <v>106</v>
      </c>
      <c r="T199" s="200"/>
      <c r="U199" s="155" t="s">
        <v>87</v>
      </c>
      <c r="V199" s="156"/>
      <c r="W199" s="35"/>
      <c r="X199" s="35"/>
      <c r="Y199" s="35"/>
      <c r="Z199" s="35"/>
      <c r="AA199" s="13"/>
      <c r="AB199" s="77" t="s">
        <v>463</v>
      </c>
      <c r="AC199" s="154" t="s">
        <v>110</v>
      </c>
      <c r="AD199" s="200"/>
      <c r="AE199" s="155" t="s">
        <v>155</v>
      </c>
      <c r="AF199" s="155" t="s">
        <v>138</v>
      </c>
      <c r="AG199" s="155" t="s">
        <v>141</v>
      </c>
      <c r="AH199" s="155" t="s">
        <v>157</v>
      </c>
      <c r="AI199" s="155" t="s">
        <v>304</v>
      </c>
      <c r="AJ199" s="200"/>
      <c r="AK199" s="155" t="s">
        <v>117</v>
      </c>
      <c r="AL199" s="156"/>
      <c r="AM199" s="35"/>
      <c r="AN199" s="35"/>
      <c r="AO199" s="35"/>
      <c r="AP199" s="13"/>
      <c r="AQ199" s="12"/>
      <c r="AR199" s="45">
        <f t="shared" si="796"/>
        <v>2</v>
      </c>
      <c r="AS199" s="44" t="str">
        <f t="shared" si="799"/>
        <v/>
      </c>
      <c r="AT199" s="44">
        <f t="shared" si="802"/>
        <v>0</v>
      </c>
      <c r="AU199" s="44">
        <f t="shared" si="804"/>
        <v>1</v>
      </c>
      <c r="AV199" s="44">
        <f>(IF(Q199="","",(IF(MID(Q199,2,1)="-",LEFT(Q199,1),LEFT(Q199,2)))+0))</f>
        <v>3</v>
      </c>
      <c r="AW199" s="44">
        <f>(IF(R199="","",(IF(MID(R199,2,1)="-",LEFT(R199,1),LEFT(R199,2)))+0))</f>
        <v>3</v>
      </c>
      <c r="AX199" s="44">
        <f>(IF(S199="","",(IF(MID(S199,2,1)="-",LEFT(S199,1),LEFT(S199,2)))+0))</f>
        <v>0</v>
      </c>
      <c r="AY199" s="44" t="str">
        <f>(IF(T199="","",(IF(MID(T199,2,1)="-",LEFT(T199,1),LEFT(T199,2)))+0))</f>
        <v/>
      </c>
      <c r="AZ199" s="44">
        <f>(IF(U199="","",(IF(MID(U199,2,1)="-",LEFT(U199,1),LEFT(U199,2)))+0))</f>
        <v>1</v>
      </c>
      <c r="BA199" s="43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9"/>
      <c r="BQ199" s="45">
        <f t="shared" si="797"/>
        <v>6</v>
      </c>
      <c r="BR199" s="44" t="str">
        <f t="shared" si="800"/>
        <v/>
      </c>
      <c r="BS199" s="44">
        <f t="shared" si="805"/>
        <v>3</v>
      </c>
      <c r="BT199" s="44">
        <f t="shared" si="806"/>
        <v>1</v>
      </c>
      <c r="BU199" s="44">
        <f>(IF(Q199="","",IF(RIGHT(Q199,2)="10",RIGHT(Q199,2),RIGHT(Q199,1))+0))</f>
        <v>1</v>
      </c>
      <c r="BV199" s="44">
        <f>(IF(R199="","",IF(RIGHT(R199,2)="10",RIGHT(R199,2),RIGHT(R199,1))+0))</f>
        <v>3</v>
      </c>
      <c r="BW199" s="44">
        <f>(IF(S199="","",IF(RIGHT(S199,2)="10",RIGHT(S199,2),RIGHT(S199,1))+0))</f>
        <v>3</v>
      </c>
      <c r="BX199" s="44" t="str">
        <f>(IF(T199="","",IF(RIGHT(T199,2)="10",RIGHT(T199,2),RIGHT(T199,1))+0))</f>
        <v/>
      </c>
      <c r="BY199" s="44">
        <f>(IF(U199="","",IF(RIGHT(U199,2)="10",RIGHT(U199,2),RIGHT(U199,1))+0))</f>
        <v>4</v>
      </c>
      <c r="BZ199" s="43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9"/>
      <c r="CP199" s="45" t="str">
        <f t="shared" si="798"/>
        <v>A</v>
      </c>
      <c r="CQ199" s="44" t="str">
        <f t="shared" si="801"/>
        <v/>
      </c>
      <c r="CR199" s="44" t="str">
        <f t="shared" si="803"/>
        <v>A</v>
      </c>
      <c r="CS199" s="44" t="str">
        <f t="shared" si="807"/>
        <v>D</v>
      </c>
      <c r="CT199" s="44" t="str">
        <f>(IF(Q199="","",IF(AV199&gt;BU199,"H",IF(AV199&lt;BU199,"A","D"))))</f>
        <v>H</v>
      </c>
      <c r="CU199" s="44" t="str">
        <f>(IF(R199="","",IF(AW199&gt;BV199,"H",IF(AW199&lt;BV199,"A","D"))))</f>
        <v>D</v>
      </c>
      <c r="CV199" s="44" t="str">
        <f>(IF(S199="","",IF(AX199&gt;BW199,"H",IF(AX199&lt;BW199,"A","D"))))</f>
        <v>A</v>
      </c>
      <c r="CW199" s="44" t="str">
        <f>(IF(T199="","",IF(AY199&gt;BX199,"H",IF(AY199&lt;BX199,"A","D"))))</f>
        <v/>
      </c>
      <c r="CX199" s="44" t="str">
        <f>(IF(U199="","",IF(AZ199&gt;BY199,"H",IF(AZ199&lt;BY199,"A","D"))))</f>
        <v>A</v>
      </c>
      <c r="CY199" s="43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9"/>
      <c r="DO199" s="17" t="str">
        <f t="shared" si="762"/>
        <v>Witham Town</v>
      </c>
      <c r="DP199" s="21">
        <f t="shared" si="763"/>
        <v>15</v>
      </c>
      <c r="DQ199" s="11">
        <f t="shared" si="764"/>
        <v>1</v>
      </c>
      <c r="DR199" s="11">
        <f t="shared" si="765"/>
        <v>2</v>
      </c>
      <c r="DS199" s="11">
        <f t="shared" si="766"/>
        <v>4</v>
      </c>
      <c r="DT199" s="11">
        <f>COUNTIF(CY$190:CY$199,"A")</f>
        <v>2</v>
      </c>
      <c r="DU199" s="11">
        <f>COUNTIF(CY$190:CY$199,"D")</f>
        <v>2</v>
      </c>
      <c r="DV199" s="11">
        <f>COUNTIF(CY$190:CY$199,"H")</f>
        <v>4</v>
      </c>
      <c r="DW199" s="21">
        <f t="shared" si="767"/>
        <v>3</v>
      </c>
      <c r="DX199" s="21">
        <f t="shared" si="768"/>
        <v>4</v>
      </c>
      <c r="DY199" s="21">
        <f t="shared" si="769"/>
        <v>8</v>
      </c>
      <c r="DZ199" s="20">
        <f>SUM($AR199:$BO199)+SUM(BZ$190:BZ$199)</f>
        <v>19</v>
      </c>
      <c r="EA199" s="20">
        <f>SUM($BQ199:$CN199)+SUM(BA$190:BA$199)</f>
        <v>52</v>
      </c>
      <c r="EB199" s="21">
        <f t="shared" si="770"/>
        <v>13</v>
      </c>
      <c r="EC199" s="20">
        <f t="shared" si="771"/>
        <v>-33</v>
      </c>
      <c r="ED199" s="9"/>
      <c r="EE199" s="11">
        <f t="shared" si="772"/>
        <v>15</v>
      </c>
      <c r="EF199" s="11">
        <f t="shared" si="773"/>
        <v>3</v>
      </c>
      <c r="EG199" s="11">
        <f t="shared" si="774"/>
        <v>4</v>
      </c>
      <c r="EH199" s="11">
        <f t="shared" si="775"/>
        <v>8</v>
      </c>
      <c r="EI199" s="11">
        <f t="shared" si="776"/>
        <v>19</v>
      </c>
      <c r="EJ199" s="11">
        <f t="shared" si="777"/>
        <v>52</v>
      </c>
      <c r="EK199" s="11">
        <f t="shared" si="778"/>
        <v>13</v>
      </c>
      <c r="EL199" s="11">
        <f t="shared" si="779"/>
        <v>-33</v>
      </c>
      <c r="EM199" s="8"/>
      <c r="EN199" s="8">
        <f t="shared" si="780"/>
        <v>0</v>
      </c>
      <c r="EO199" s="8">
        <f t="shared" si="781"/>
        <v>0</v>
      </c>
      <c r="EP199" s="8">
        <f t="shared" si="782"/>
        <v>0</v>
      </c>
      <c r="EQ199" s="8">
        <f t="shared" si="783"/>
        <v>0</v>
      </c>
      <c r="ER199" s="8">
        <f t="shared" si="784"/>
        <v>0</v>
      </c>
      <c r="ES199" s="8">
        <f t="shared" si="785"/>
        <v>0</v>
      </c>
      <c r="ET199" s="8">
        <f t="shared" si="786"/>
        <v>0</v>
      </c>
      <c r="EU199" s="8">
        <f t="shared" si="787"/>
        <v>0</v>
      </c>
      <c r="EW199" s="8" t="str">
        <f t="shared" si="788"/>
        <v/>
      </c>
      <c r="EX199" s="8" t="str">
        <f t="shared" si="789"/>
        <v/>
      </c>
      <c r="EY199" s="8" t="str">
        <f t="shared" si="790"/>
        <v/>
      </c>
      <c r="EZ199" s="8" t="str">
        <f t="shared" si="791"/>
        <v/>
      </c>
      <c r="FA199" s="8" t="str">
        <f t="shared" si="792"/>
        <v/>
      </c>
      <c r="FB199" s="8" t="str">
        <f t="shared" si="793"/>
        <v/>
      </c>
      <c r="FC199" s="8" t="str">
        <f t="shared" si="794"/>
        <v/>
      </c>
      <c r="FD199" s="8" t="str">
        <f t="shared" si="795"/>
        <v/>
      </c>
      <c r="FF199" s="77" t="s">
        <v>463</v>
      </c>
      <c r="FG199" s="157">
        <v>34</v>
      </c>
      <c r="FH199" s="202"/>
      <c r="FI199" s="158">
        <v>36</v>
      </c>
      <c r="FJ199" s="158">
        <v>41</v>
      </c>
      <c r="FK199" s="158">
        <v>17</v>
      </c>
      <c r="FL199" s="158">
        <v>22</v>
      </c>
      <c r="FM199" s="158">
        <v>36</v>
      </c>
      <c r="FN199" s="200"/>
      <c r="FO199" s="158">
        <v>24</v>
      </c>
      <c r="FP199" s="159"/>
      <c r="FQ199" s="18"/>
      <c r="FR199" s="18"/>
      <c r="FS199" s="18"/>
      <c r="FT199" s="9"/>
      <c r="FU199" s="8"/>
      <c r="FV199" s="8"/>
      <c r="FW199" s="8"/>
      <c r="FX199" s="8"/>
      <c r="FY199" s="8"/>
      <c r="FZ199" s="8"/>
      <c r="GA199" s="8"/>
      <c r="GB199" s="8"/>
      <c r="GC199" s="8"/>
    </row>
    <row r="200" spans="1:185" s="8" customFormat="1" x14ac:dyDescent="0.2">
      <c r="C200" s="16"/>
      <c r="D200" s="14">
        <f>SUM(D190:D199)</f>
        <v>56</v>
      </c>
      <c r="E200" s="14">
        <f>SUM(E190:E199)</f>
        <v>18</v>
      </c>
      <c r="F200" s="14">
        <f>SUM(F190:F199)</f>
        <v>56</v>
      </c>
      <c r="G200" s="14">
        <f>SUM(G190:G199)</f>
        <v>310</v>
      </c>
      <c r="H200" s="14">
        <f>SUM(H190:H199)</f>
        <v>310</v>
      </c>
      <c r="I200" s="15"/>
      <c r="J200" s="14">
        <f>SUM(J190:J199)</f>
        <v>0</v>
      </c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2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E200" s="11"/>
      <c r="EF200" s="11"/>
      <c r="EG200" s="11"/>
      <c r="EH200" s="11"/>
      <c r="EI200" s="11"/>
      <c r="EJ200" s="11"/>
      <c r="EK200" s="11"/>
      <c r="EL200" s="11"/>
      <c r="FF200" s="13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9"/>
      <c r="FS200" s="9"/>
      <c r="FT200" s="9"/>
    </row>
    <row r="201" spans="1:185" s="8" customFormat="1" x14ac:dyDescent="0.2">
      <c r="A201" s="179" t="s">
        <v>519</v>
      </c>
      <c r="B201" s="175"/>
      <c r="C201" s="176"/>
      <c r="D201" s="176"/>
      <c r="E201" s="176"/>
      <c r="F201" s="176"/>
      <c r="G201" s="176"/>
      <c r="H201" s="176"/>
      <c r="I201" s="177"/>
      <c r="J201" s="176"/>
      <c r="K201" s="175"/>
      <c r="L201" s="178"/>
      <c r="M201" s="178"/>
      <c r="N201" s="178"/>
      <c r="O201" s="178"/>
      <c r="P201" s="178"/>
      <c r="Q201" s="178"/>
      <c r="R201" s="178"/>
      <c r="S201" s="178"/>
      <c r="T201" s="178"/>
      <c r="U201" s="178"/>
      <c r="V201" s="178"/>
      <c r="W201" s="178"/>
      <c r="X201" s="178"/>
      <c r="Y201" s="178"/>
      <c r="Z201" s="178"/>
      <c r="AA201" s="178"/>
      <c r="AB201" s="178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2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E201" s="11"/>
      <c r="EF201" s="11"/>
      <c r="EG201" s="11"/>
      <c r="EH201" s="11"/>
      <c r="EI201" s="11"/>
      <c r="EJ201" s="11"/>
      <c r="EK201" s="11"/>
      <c r="EL201" s="11"/>
      <c r="FF201" s="13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9"/>
      <c r="FS201" s="9"/>
      <c r="FT201" s="9"/>
    </row>
    <row r="202" spans="1:185" s="8" customFormat="1" ht="12.75" thickBot="1" x14ac:dyDescent="0.25">
      <c r="A202" s="17" t="s">
        <v>206</v>
      </c>
      <c r="B202" s="55" t="s">
        <v>523</v>
      </c>
      <c r="C202" s="42" t="s">
        <v>96</v>
      </c>
      <c r="D202" s="15"/>
      <c r="E202" s="15"/>
      <c r="F202" s="15"/>
      <c r="G202" s="15"/>
      <c r="H202" s="15"/>
      <c r="I202" s="15"/>
      <c r="J202" s="15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2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E202" s="11"/>
      <c r="EF202" s="11"/>
      <c r="EG202" s="11"/>
      <c r="EH202" s="11"/>
      <c r="EI202" s="11"/>
      <c r="EJ202" s="11"/>
      <c r="EK202" s="11"/>
      <c r="EL202" s="11"/>
      <c r="FF202" s="13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9"/>
    </row>
    <row r="203" spans="1:185" s="8" customFormat="1" ht="12.75" thickBot="1" x14ac:dyDescent="0.25">
      <c r="A203" s="17" t="s">
        <v>51</v>
      </c>
      <c r="B203" s="17" t="s">
        <v>50</v>
      </c>
      <c r="C203" s="15" t="s">
        <v>42</v>
      </c>
      <c r="D203" s="15" t="s">
        <v>41</v>
      </c>
      <c r="E203" s="15" t="s">
        <v>40</v>
      </c>
      <c r="F203" s="15" t="s">
        <v>39</v>
      </c>
      <c r="G203" s="15" t="s">
        <v>38</v>
      </c>
      <c r="H203" s="15" t="s">
        <v>37</v>
      </c>
      <c r="I203" s="15" t="s">
        <v>36</v>
      </c>
      <c r="J203" s="15" t="s">
        <v>43</v>
      </c>
      <c r="L203" s="66" t="s">
        <v>154</v>
      </c>
      <c r="M203" s="41" t="s">
        <v>187</v>
      </c>
      <c r="N203" s="41" t="s">
        <v>114</v>
      </c>
      <c r="O203" s="41" t="s">
        <v>384</v>
      </c>
      <c r="P203" s="41" t="s">
        <v>94</v>
      </c>
      <c r="Q203" s="41" t="s">
        <v>93</v>
      </c>
      <c r="R203" s="41" t="s">
        <v>516</v>
      </c>
      <c r="S203" s="41" t="s">
        <v>66</v>
      </c>
      <c r="T203" s="41" t="s">
        <v>397</v>
      </c>
      <c r="U203" s="41" t="s">
        <v>65</v>
      </c>
      <c r="V203" s="41" t="s">
        <v>90</v>
      </c>
      <c r="W203" s="40" t="s">
        <v>205</v>
      </c>
      <c r="X203" s="13"/>
      <c r="Y203" s="13"/>
      <c r="Z203" s="13"/>
      <c r="AA203" s="13"/>
      <c r="AB203" s="66" t="s">
        <v>154</v>
      </c>
      <c r="AC203" s="41" t="s">
        <v>187</v>
      </c>
      <c r="AD203" s="41" t="s">
        <v>114</v>
      </c>
      <c r="AE203" s="41" t="s">
        <v>384</v>
      </c>
      <c r="AF203" s="41" t="s">
        <v>94</v>
      </c>
      <c r="AG203" s="41" t="s">
        <v>93</v>
      </c>
      <c r="AH203" s="41" t="s">
        <v>516</v>
      </c>
      <c r="AI203" s="41" t="s">
        <v>66</v>
      </c>
      <c r="AJ203" s="41" t="s">
        <v>397</v>
      </c>
      <c r="AK203" s="41" t="s">
        <v>65</v>
      </c>
      <c r="AL203" s="41" t="s">
        <v>90</v>
      </c>
      <c r="AM203" s="40" t="s">
        <v>205</v>
      </c>
      <c r="AN203" s="13"/>
      <c r="AO203" s="13"/>
      <c r="AP203" s="13"/>
      <c r="AQ203" s="12"/>
      <c r="DP203" s="16" t="s">
        <v>42</v>
      </c>
      <c r="DQ203" s="16" t="s">
        <v>49</v>
      </c>
      <c r="DR203" s="16" t="s">
        <v>48</v>
      </c>
      <c r="DS203" s="16" t="s">
        <v>47</v>
      </c>
      <c r="DT203" s="16" t="s">
        <v>46</v>
      </c>
      <c r="DU203" s="16" t="s">
        <v>45</v>
      </c>
      <c r="DV203" s="16" t="s">
        <v>44</v>
      </c>
      <c r="DW203" s="16" t="s">
        <v>41</v>
      </c>
      <c r="DX203" s="16" t="s">
        <v>40</v>
      </c>
      <c r="DY203" s="16" t="s">
        <v>39</v>
      </c>
      <c r="DZ203" s="16" t="s">
        <v>38</v>
      </c>
      <c r="EA203" s="16" t="s">
        <v>37</v>
      </c>
      <c r="EB203" s="16" t="s">
        <v>36</v>
      </c>
      <c r="EC203" s="16" t="s">
        <v>43</v>
      </c>
      <c r="ED203" s="16"/>
      <c r="EE203" s="16" t="s">
        <v>42</v>
      </c>
      <c r="EF203" s="16" t="s">
        <v>41</v>
      </c>
      <c r="EG203" s="16" t="s">
        <v>40</v>
      </c>
      <c r="EH203" s="16" t="s">
        <v>39</v>
      </c>
      <c r="EI203" s="16" t="s">
        <v>38</v>
      </c>
      <c r="EJ203" s="16" t="s">
        <v>37</v>
      </c>
      <c r="EK203" s="16" t="s">
        <v>36</v>
      </c>
      <c r="EL203" s="16" t="s">
        <v>43</v>
      </c>
      <c r="EX203" s="16" t="s">
        <v>42</v>
      </c>
      <c r="EY203" s="16" t="s">
        <v>41</v>
      </c>
      <c r="EZ203" s="16" t="s">
        <v>40</v>
      </c>
      <c r="FA203" s="16" t="s">
        <v>39</v>
      </c>
      <c r="FB203" s="16" t="s">
        <v>38</v>
      </c>
      <c r="FC203" s="16" t="s">
        <v>37</v>
      </c>
      <c r="FD203" s="16" t="s">
        <v>36</v>
      </c>
      <c r="FF203" s="66" t="s">
        <v>154</v>
      </c>
      <c r="FG203" s="68" t="s">
        <v>187</v>
      </c>
      <c r="FH203" s="68" t="s">
        <v>114</v>
      </c>
      <c r="FI203" s="68" t="s">
        <v>384</v>
      </c>
      <c r="FJ203" s="68" t="s">
        <v>94</v>
      </c>
      <c r="FK203" s="68" t="s">
        <v>93</v>
      </c>
      <c r="FL203" s="68" t="s">
        <v>516</v>
      </c>
      <c r="FM203" s="68" t="s">
        <v>66</v>
      </c>
      <c r="FN203" s="68" t="s">
        <v>397</v>
      </c>
      <c r="FO203" s="68" t="s">
        <v>65</v>
      </c>
      <c r="FP203" s="68" t="s">
        <v>90</v>
      </c>
      <c r="FQ203" s="67" t="s">
        <v>205</v>
      </c>
      <c r="FR203" s="10"/>
      <c r="FS203" s="10"/>
      <c r="FT203" s="9"/>
    </row>
    <row r="204" spans="1:185" s="8" customFormat="1" x14ac:dyDescent="0.2">
      <c r="A204" s="8">
        <v>1</v>
      </c>
      <c r="B204" s="8" t="s">
        <v>76</v>
      </c>
      <c r="C204" s="16">
        <v>15</v>
      </c>
      <c r="D204" s="16">
        <v>10</v>
      </c>
      <c r="E204" s="16">
        <v>2</v>
      </c>
      <c r="F204" s="16">
        <v>3</v>
      </c>
      <c r="G204" s="16">
        <v>32</v>
      </c>
      <c r="H204" s="16">
        <v>16</v>
      </c>
      <c r="I204" s="15">
        <v>32</v>
      </c>
      <c r="J204" s="16">
        <f t="shared" ref="J204:J214" si="808">G204-H204</f>
        <v>16</v>
      </c>
      <c r="L204" s="79" t="s">
        <v>175</v>
      </c>
      <c r="M204" s="38"/>
      <c r="N204" s="37" t="s">
        <v>75</v>
      </c>
      <c r="O204" s="37" t="s">
        <v>28</v>
      </c>
      <c r="P204" s="37" t="s">
        <v>120</v>
      </c>
      <c r="Q204" s="37" t="s">
        <v>62</v>
      </c>
      <c r="R204" s="37" t="s">
        <v>28</v>
      </c>
      <c r="S204" s="37" t="s">
        <v>79</v>
      </c>
      <c r="T204" s="37" t="s">
        <v>145</v>
      </c>
      <c r="U204" s="37" t="s">
        <v>245</v>
      </c>
      <c r="V204" s="37" t="s">
        <v>276</v>
      </c>
      <c r="W204" s="39" t="s">
        <v>55</v>
      </c>
      <c r="X204" s="13"/>
      <c r="Y204" s="13"/>
      <c r="Z204" s="13"/>
      <c r="AA204" s="13"/>
      <c r="AB204" s="79" t="s">
        <v>175</v>
      </c>
      <c r="AC204" s="38"/>
      <c r="AD204" s="37" t="s">
        <v>270</v>
      </c>
      <c r="AE204" s="37" t="s">
        <v>217</v>
      </c>
      <c r="AF204" s="37" t="s">
        <v>10</v>
      </c>
      <c r="AG204" s="37" t="s">
        <v>194</v>
      </c>
      <c r="AH204" s="37" t="s">
        <v>172</v>
      </c>
      <c r="AI204" s="37" t="s">
        <v>191</v>
      </c>
      <c r="AJ204" s="37" t="s">
        <v>15</v>
      </c>
      <c r="AK204" s="37" t="s">
        <v>207</v>
      </c>
      <c r="AL204" s="37" t="s">
        <v>174</v>
      </c>
      <c r="AM204" s="39" t="s">
        <v>364</v>
      </c>
      <c r="AN204" s="13"/>
      <c r="AO204" s="13"/>
      <c r="AP204" s="13"/>
      <c r="AQ204" s="12"/>
      <c r="AR204" s="52"/>
      <c r="AS204" s="51">
        <f t="shared" ref="AS204" si="809">(IF(N204="","",(IF(MID(N204,2,1)="-",LEFT(N204,1),LEFT(N204,2)))+0))</f>
        <v>3</v>
      </c>
      <c r="AT204" s="51">
        <f t="shared" ref="AT204:AT205" si="810">(IF(O204="","",(IF(MID(O204,2,1)="-",LEFT(O204,1),LEFT(O204,2)))+0))</f>
        <v>3</v>
      </c>
      <c r="AU204" s="51">
        <f t="shared" ref="AU204:AU206" si="811">(IF(P204="","",(IF(MID(P204,2,1)="-",LEFT(P204,1),LEFT(P204,2)))+0))</f>
        <v>0</v>
      </c>
      <c r="AV204" s="51">
        <f t="shared" ref="AV204:AV207" si="812">(IF(Q204="","",(IF(MID(Q204,2,1)="-",LEFT(Q204,1),LEFT(Q204,2)))+0))</f>
        <v>4</v>
      </c>
      <c r="AW204" s="51">
        <f t="shared" ref="AW204:AW208" si="813">(IF(R204="","",(IF(MID(R204,2,1)="-",LEFT(R204,1),LEFT(R204,2)))+0))</f>
        <v>3</v>
      </c>
      <c r="AX204" s="51">
        <f t="shared" ref="AX204:AX208" si="814">(IF(S204="","",(IF(MID(S204,2,1)="-",LEFT(S204,1),LEFT(S204,2)))+0))</f>
        <v>0</v>
      </c>
      <c r="AY204" s="51">
        <f t="shared" ref="AY204:AY208" si="815">(IF(T204="","",(IF(MID(T204,2,1)="-",LEFT(T204,1),LEFT(T204,2)))+0))</f>
        <v>4</v>
      </c>
      <c r="AZ204" s="51">
        <f t="shared" ref="AZ204:AZ208" si="816">(IF(U204="","",(IF(MID(U204,2,1)="-",LEFT(U204,1),LEFT(U204,2)))+0))</f>
        <v>5</v>
      </c>
      <c r="BA204" s="51">
        <f t="shared" ref="BA204:BA208" si="817">(IF(V204="","",(IF(MID(V204,2,1)="-",LEFT(V204,1),LEFT(V204,2)))+0))</f>
        <v>9</v>
      </c>
      <c r="BB204" s="50">
        <f t="shared" ref="BB204:BB208" si="818">(IF(W204="","",(IF(MID(W204,2,1)="-",LEFT(W204,1),LEFT(W204,2)))+0))</f>
        <v>1</v>
      </c>
      <c r="BP204" s="9"/>
      <c r="BQ204" s="52"/>
      <c r="BR204" s="51">
        <f t="shared" ref="BR204" si="819">(IF(N204="","",IF(RIGHT(N204,2)="10",RIGHT(N204,2),RIGHT(N204,1))+0))</f>
        <v>3</v>
      </c>
      <c r="BS204" s="51">
        <f t="shared" ref="BS204:BS205" si="820">(IF(O204="","",IF(RIGHT(O204,2)="10",RIGHT(O204,2),RIGHT(O204,1))+0))</f>
        <v>0</v>
      </c>
      <c r="BT204" s="51">
        <f t="shared" ref="BT204:BT206" si="821">(IF(P204="","",IF(RIGHT(P204,2)="10",RIGHT(P204,2),RIGHT(P204,1))+0))</f>
        <v>1</v>
      </c>
      <c r="BU204" s="51">
        <f t="shared" ref="BU204:BU207" si="822">(IF(Q204="","",IF(RIGHT(Q204,2)="10",RIGHT(Q204,2),RIGHT(Q204,1))+0))</f>
        <v>1</v>
      </c>
      <c r="BV204" s="51">
        <f t="shared" ref="BV204:BV208" si="823">(IF(R204="","",IF(RIGHT(R204,2)="10",RIGHT(R204,2),RIGHT(R204,1))+0))</f>
        <v>0</v>
      </c>
      <c r="BW204" s="51">
        <f t="shared" ref="BW204:BW208" si="824">(IF(S204="","",IF(RIGHT(S204,2)="10",RIGHT(S204,2),RIGHT(S204,1))+0))</f>
        <v>2</v>
      </c>
      <c r="BX204" s="51">
        <f t="shared" ref="BX204:BX208" si="825">(IF(T204="","",IF(RIGHT(T204,2)="10",RIGHT(T204,2),RIGHT(T204,1))+0))</f>
        <v>2</v>
      </c>
      <c r="BY204" s="51">
        <f t="shared" ref="BY204:BY208" si="826">(IF(U204="","",IF(RIGHT(U204,2)="10",RIGHT(U204,2),RIGHT(U204,1))+0))</f>
        <v>5</v>
      </c>
      <c r="BZ204" s="51">
        <f t="shared" ref="BZ204:BZ208" si="827">(IF(V204="","",IF(RIGHT(V204,2)="10",RIGHT(V204,2),RIGHT(V204,1))+0))</f>
        <v>2</v>
      </c>
      <c r="CA204" s="50">
        <f t="shared" ref="CA204:CA208" si="828">(IF(W204="","",IF(RIGHT(W204,2)="10",RIGHT(W204,2),RIGHT(W204,1))+0))</f>
        <v>1</v>
      </c>
      <c r="CO204" s="9"/>
      <c r="CP204" s="52"/>
      <c r="CQ204" s="51" t="str">
        <f t="shared" ref="CQ204" si="829">(IF(N204="","",IF(AS204&gt;BR204,"H",IF(AS204&lt;BR204,"A","D"))))</f>
        <v>D</v>
      </c>
      <c r="CR204" s="51" t="str">
        <f t="shared" ref="CR204:CR205" si="830">(IF(O204="","",IF(AT204&gt;BS204,"H",IF(AT204&lt;BS204,"A","D"))))</f>
        <v>H</v>
      </c>
      <c r="CS204" s="51" t="str">
        <f t="shared" ref="CS204:CS206" si="831">(IF(P204="","",IF(AU204&gt;BT204,"H",IF(AU204&lt;BT204,"A","D"))))</f>
        <v>A</v>
      </c>
      <c r="CT204" s="51" t="str">
        <f t="shared" ref="CT204:CT207" si="832">(IF(Q204="","",IF(AV204&gt;BU204,"H",IF(AV204&lt;BU204,"A","D"))))</f>
        <v>H</v>
      </c>
      <c r="CU204" s="51" t="str">
        <f t="shared" ref="CU204:CU208" si="833">(IF(R204="","",IF(AW204&gt;BV204,"H",IF(AW204&lt;BV204,"A","D"))))</f>
        <v>H</v>
      </c>
      <c r="CV204" s="51" t="str">
        <f t="shared" ref="CV204:CV208" si="834">(IF(S204="","",IF(AX204&gt;BW204,"H",IF(AX204&lt;BW204,"A","D"))))</f>
        <v>A</v>
      </c>
      <c r="CW204" s="51" t="str">
        <f t="shared" ref="CW204:CW208" si="835">(IF(T204="","",IF(AY204&gt;BX204,"H",IF(AY204&lt;BX204,"A","D"))))</f>
        <v>H</v>
      </c>
      <c r="CX204" s="51" t="str">
        <f t="shared" ref="CX204:CX208" si="836">(IF(U204="","",IF(AZ204&gt;BY204,"H",IF(AZ204&lt;BY204,"A","D"))))</f>
        <v>D</v>
      </c>
      <c r="CY204" s="51" t="str">
        <f t="shared" ref="CY204:CY208" si="837">(IF(V204="","",IF(BA204&gt;BZ204,"H",IF(BA204&lt;BZ204,"A","D"))))</f>
        <v>H</v>
      </c>
      <c r="CZ204" s="50" t="str">
        <f t="shared" ref="CZ204:CZ208" si="838">(IF(W204="","",IF(BB204&gt;CA204,"H",IF(BB204&lt;CA204,"A","D"))))</f>
        <v>D</v>
      </c>
      <c r="DN204" s="9"/>
      <c r="DO204" s="17" t="str">
        <f t="shared" ref="DO204:DO214" si="839">L204</f>
        <v>Ashford United</v>
      </c>
      <c r="DP204" s="21">
        <f t="shared" ref="DP204:DP214" si="840">SUM(DW204:DY204)</f>
        <v>14</v>
      </c>
      <c r="DQ204" s="11">
        <f t="shared" ref="DQ204:DQ214" si="841">COUNTIF($CP204:$DM204,"H")</f>
        <v>5</v>
      </c>
      <c r="DR204" s="11">
        <f t="shared" ref="DR204:DR214" si="842">COUNTIF($CP204:$DM204,"D")</f>
        <v>3</v>
      </c>
      <c r="DS204" s="11">
        <f t="shared" ref="DS204:DS214" si="843">COUNTIF($CP204:$DM204,"A")</f>
        <v>2</v>
      </c>
      <c r="DT204" s="11">
        <f>COUNTIF(CP$204:CP$214,"A")</f>
        <v>2</v>
      </c>
      <c r="DU204" s="11">
        <f>COUNTIF(CP$204:CP$214,"D")</f>
        <v>1</v>
      </c>
      <c r="DV204" s="11">
        <f>COUNTIF(CP$204:CP$214,"H")</f>
        <v>1</v>
      </c>
      <c r="DW204" s="21">
        <f t="shared" ref="DW204:DW214" si="844">DQ204+DT204</f>
        <v>7</v>
      </c>
      <c r="DX204" s="21">
        <f t="shared" ref="DX204:DX214" si="845">DR204+DU204</f>
        <v>4</v>
      </c>
      <c r="DY204" s="21">
        <f t="shared" ref="DY204:DY214" si="846">DS204+DV204</f>
        <v>3</v>
      </c>
      <c r="DZ204" s="20">
        <f>SUM($AR204:$BO204)+SUM(BQ$204:BQ$214)</f>
        <v>35</v>
      </c>
      <c r="EA204" s="20">
        <f>SUM($BQ204:$CN204)+SUM(AR$204:AR$214)</f>
        <v>20</v>
      </c>
      <c r="EB204" s="21">
        <f t="shared" ref="EB204:EB212" si="847">(DW204*3)+DX204</f>
        <v>25</v>
      </c>
      <c r="EC204" s="20">
        <f t="shared" ref="EC204:EC214" si="848">DZ204-EA204</f>
        <v>15</v>
      </c>
      <c r="ED204" s="9"/>
      <c r="EE204" s="11">
        <f t="shared" ref="EE204:EE214" si="849">VLOOKUP($DO204,$B$204:$J$214,2,0)</f>
        <v>14</v>
      </c>
      <c r="EF204" s="11">
        <f t="shared" ref="EF204:EF214" si="850">VLOOKUP($DO204,$B$204:$J$214,3,0)</f>
        <v>7</v>
      </c>
      <c r="EG204" s="11">
        <f t="shared" ref="EG204:EG214" si="851">VLOOKUP($DO204,$B$204:$J$214,4,0)</f>
        <v>4</v>
      </c>
      <c r="EH204" s="11">
        <f t="shared" ref="EH204:EH214" si="852">VLOOKUP($DO204,$B$204:$J$214,5,0)</f>
        <v>3</v>
      </c>
      <c r="EI204" s="11">
        <f t="shared" ref="EI204:EI214" si="853">VLOOKUP($DO204,$B$204:$J$214,6,0)</f>
        <v>35</v>
      </c>
      <c r="EJ204" s="11">
        <f t="shared" ref="EJ204:EJ214" si="854">VLOOKUP($DO204,$B$204:$J$214,7,0)</f>
        <v>20</v>
      </c>
      <c r="EK204" s="11">
        <f t="shared" ref="EK204:EK214" si="855">VLOOKUP($DO204,$B$204:$J$214,8,0)</f>
        <v>25</v>
      </c>
      <c r="EL204" s="11">
        <f t="shared" ref="EL204:EL214" si="856">VLOOKUP($DO204,$B$204:$J$214,9,0)</f>
        <v>15</v>
      </c>
      <c r="EN204" s="8">
        <f t="shared" ref="EN204:EN214" si="857">IF(DP204=EE204,0,1)</f>
        <v>0</v>
      </c>
      <c r="EO204" s="8">
        <f t="shared" ref="EO204:EO214" si="858">IF(DW204=EF204,0,1)</f>
        <v>0</v>
      </c>
      <c r="EP204" s="8">
        <f t="shared" ref="EP204:EP214" si="859">IF(DX204=EG204,0,1)</f>
        <v>0</v>
      </c>
      <c r="EQ204" s="8">
        <f t="shared" ref="EQ204:EQ214" si="860">IF(DY204=EH204,0,1)</f>
        <v>0</v>
      </c>
      <c r="ER204" s="8">
        <f t="shared" ref="ER204:ER214" si="861">IF(DZ204=EI204,0,1)</f>
        <v>0</v>
      </c>
      <c r="ES204" s="8">
        <f t="shared" ref="ES204:ES214" si="862">IF(EA204=EJ204,0,1)</f>
        <v>0</v>
      </c>
      <c r="ET204" s="8">
        <f t="shared" ref="ET204:ET214" si="863">IF(EB204=EK204,0,1)</f>
        <v>0</v>
      </c>
      <c r="EU204" s="8">
        <f t="shared" ref="EU204:EU214" si="864">IF(EC204=EL204,0,1)</f>
        <v>0</v>
      </c>
      <c r="EW204" s="8" t="str">
        <f t="shared" ref="EW204:EW214" si="865">IF(SUM($EN204:$EU204)=0,"",DO204)</f>
        <v/>
      </c>
      <c r="EX204" s="8" t="str">
        <f t="shared" ref="EX204:EX214" si="866">IF(SUM($EN204:$EU204)=0,"",EE204-DP204)</f>
        <v/>
      </c>
      <c r="EY204" s="8" t="str">
        <f t="shared" ref="EY204:EY214" si="867">IF(SUM($EN204:$EU204)=0,"",EF204-DW204)</f>
        <v/>
      </c>
      <c r="EZ204" s="8" t="str">
        <f t="shared" ref="EZ204:EZ214" si="868">IF(SUM($EN204:$EU204)=0,"",EG204-DX204)</f>
        <v/>
      </c>
      <c r="FA204" s="8" t="str">
        <f t="shared" ref="FA204:FA214" si="869">IF(SUM($EN204:$EU204)=0,"",EH204-DY204)</f>
        <v/>
      </c>
      <c r="FB204" s="8" t="str">
        <f t="shared" ref="FB204:FB214" si="870">IF(SUM($EN204:$EU204)=0,"",EI204-DZ204)</f>
        <v/>
      </c>
      <c r="FC204" s="8" t="str">
        <f t="shared" ref="FC204:FC214" si="871">IF(SUM($EN204:$EU204)=0,"",EJ204-EA204)</f>
        <v/>
      </c>
      <c r="FD204" s="8" t="str">
        <f t="shared" ref="FD204:FD214" si="872">IF(SUM($EN204:$EU204)=0,"",EK204-EB204)</f>
        <v/>
      </c>
      <c r="FF204" s="79" t="s">
        <v>175</v>
      </c>
      <c r="FG204" s="65"/>
      <c r="FH204" s="64">
        <v>24</v>
      </c>
      <c r="FI204" s="64">
        <v>24</v>
      </c>
      <c r="FJ204" s="64">
        <v>42</v>
      </c>
      <c r="FK204" s="64">
        <v>30</v>
      </c>
      <c r="FL204" s="64">
        <v>21</v>
      </c>
      <c r="FM204" s="64">
        <v>51</v>
      </c>
      <c r="FN204" s="64">
        <v>49</v>
      </c>
      <c r="FO204" s="64">
        <v>43</v>
      </c>
      <c r="FP204" s="64">
        <v>22</v>
      </c>
      <c r="FQ204" s="63">
        <v>47</v>
      </c>
      <c r="FR204" s="10"/>
      <c r="FS204" s="10"/>
      <c r="FT204" s="9"/>
    </row>
    <row r="205" spans="1:185" s="8" customFormat="1" x14ac:dyDescent="0.2">
      <c r="A205" s="8">
        <v>2</v>
      </c>
      <c r="B205" s="8" t="s">
        <v>72</v>
      </c>
      <c r="C205" s="16">
        <v>15</v>
      </c>
      <c r="D205" s="16">
        <v>8</v>
      </c>
      <c r="E205" s="16">
        <v>3</v>
      </c>
      <c r="F205" s="16">
        <v>4</v>
      </c>
      <c r="G205" s="16">
        <v>42</v>
      </c>
      <c r="H205" s="16">
        <v>31</v>
      </c>
      <c r="I205" s="15">
        <v>27</v>
      </c>
      <c r="J205" s="16">
        <f t="shared" si="808"/>
        <v>11</v>
      </c>
      <c r="L205" s="79" t="s">
        <v>108</v>
      </c>
      <c r="M205" s="30"/>
      <c r="N205" s="28"/>
      <c r="O205" s="29" t="s">
        <v>183</v>
      </c>
      <c r="P205" s="29" t="s">
        <v>120</v>
      </c>
      <c r="Q205" s="28"/>
      <c r="R205" s="29" t="s">
        <v>35</v>
      </c>
      <c r="S205" s="28"/>
      <c r="T205" s="29" t="s">
        <v>518</v>
      </c>
      <c r="U205" s="29" t="s">
        <v>160</v>
      </c>
      <c r="V205" s="29" t="s">
        <v>35</v>
      </c>
      <c r="W205" s="32" t="s">
        <v>120</v>
      </c>
      <c r="X205" s="13"/>
      <c r="Y205" s="13"/>
      <c r="Z205" s="13"/>
      <c r="AA205" s="13"/>
      <c r="AB205" s="79" t="s">
        <v>108</v>
      </c>
      <c r="AC205" s="30"/>
      <c r="AD205" s="28"/>
      <c r="AE205" s="29" t="s">
        <v>29</v>
      </c>
      <c r="AF205" s="29" t="s">
        <v>305</v>
      </c>
      <c r="AG205" s="28"/>
      <c r="AH205" s="29" t="s">
        <v>271</v>
      </c>
      <c r="AI205" s="28"/>
      <c r="AJ205" s="29" t="s">
        <v>5</v>
      </c>
      <c r="AK205" s="29" t="s">
        <v>255</v>
      </c>
      <c r="AL205" s="29" t="s">
        <v>257</v>
      </c>
      <c r="AM205" s="32" t="s">
        <v>177</v>
      </c>
      <c r="AN205" s="13"/>
      <c r="AO205" s="13"/>
      <c r="AP205" s="13"/>
      <c r="AQ205" s="12"/>
      <c r="AR205" s="49" t="str">
        <f t="shared" ref="AR205:AR214" si="873">(IF(M205="","",(IF(MID(M205,2,1)="-",LEFT(M205,1),LEFT(M205,2)))+0))</f>
        <v/>
      </c>
      <c r="AS205" s="47"/>
      <c r="AT205" s="48">
        <f t="shared" si="810"/>
        <v>5</v>
      </c>
      <c r="AU205" s="48">
        <f t="shared" si="811"/>
        <v>0</v>
      </c>
      <c r="AV205" s="48" t="str">
        <f t="shared" si="812"/>
        <v/>
      </c>
      <c r="AW205" s="48">
        <f t="shared" si="813"/>
        <v>1</v>
      </c>
      <c r="AX205" s="48" t="str">
        <f t="shared" si="814"/>
        <v/>
      </c>
      <c r="AY205" s="48">
        <f t="shared" si="815"/>
        <v>15</v>
      </c>
      <c r="AZ205" s="48">
        <f t="shared" si="816"/>
        <v>5</v>
      </c>
      <c r="BA205" s="48">
        <f t="shared" si="817"/>
        <v>1</v>
      </c>
      <c r="BB205" s="46">
        <f t="shared" si="818"/>
        <v>0</v>
      </c>
      <c r="BP205" s="9"/>
      <c r="BQ205" s="49" t="str">
        <f t="shared" ref="BQ205:BQ214" si="874">(IF(M205="","",IF(RIGHT(M205,2)="10",RIGHT(M205,2),RIGHT(M205,1))+0))</f>
        <v/>
      </c>
      <c r="BR205" s="47"/>
      <c r="BS205" s="48">
        <f t="shared" si="820"/>
        <v>2</v>
      </c>
      <c r="BT205" s="48">
        <f t="shared" si="821"/>
        <v>1</v>
      </c>
      <c r="BU205" s="48" t="str">
        <f t="shared" si="822"/>
        <v/>
      </c>
      <c r="BV205" s="48">
        <f t="shared" si="823"/>
        <v>2</v>
      </c>
      <c r="BW205" s="48" t="str">
        <f t="shared" si="824"/>
        <v/>
      </c>
      <c r="BX205" s="48">
        <f t="shared" si="825"/>
        <v>1</v>
      </c>
      <c r="BY205" s="48">
        <f t="shared" si="826"/>
        <v>1</v>
      </c>
      <c r="BZ205" s="48">
        <f t="shared" si="827"/>
        <v>2</v>
      </c>
      <c r="CA205" s="46">
        <f t="shared" si="828"/>
        <v>1</v>
      </c>
      <c r="CO205" s="9"/>
      <c r="CP205" s="49" t="str">
        <f t="shared" ref="CP205:CP214" si="875">(IF(M205="","",IF(AR205&gt;BQ205,"H",IF(AR205&lt;BQ205,"A","D"))))</f>
        <v/>
      </c>
      <c r="CQ205" s="47"/>
      <c r="CR205" s="48" t="str">
        <f t="shared" si="830"/>
        <v>H</v>
      </c>
      <c r="CS205" s="48" t="str">
        <f t="shared" si="831"/>
        <v>A</v>
      </c>
      <c r="CT205" s="48" t="str">
        <f t="shared" si="832"/>
        <v/>
      </c>
      <c r="CU205" s="48" t="str">
        <f t="shared" si="833"/>
        <v>A</v>
      </c>
      <c r="CV205" s="48" t="str">
        <f t="shared" si="834"/>
        <v/>
      </c>
      <c r="CW205" s="48" t="str">
        <f t="shared" si="835"/>
        <v>H</v>
      </c>
      <c r="CX205" s="48" t="str">
        <f t="shared" si="836"/>
        <v>H</v>
      </c>
      <c r="CY205" s="48" t="str">
        <f t="shared" si="837"/>
        <v>A</v>
      </c>
      <c r="CZ205" s="46" t="str">
        <f t="shared" si="838"/>
        <v>A</v>
      </c>
      <c r="DN205" s="9"/>
      <c r="DO205" s="17" t="str">
        <f t="shared" si="839"/>
        <v>Carshalton Athletic</v>
      </c>
      <c r="DP205" s="21">
        <f t="shared" si="840"/>
        <v>14</v>
      </c>
      <c r="DQ205" s="11">
        <f t="shared" si="841"/>
        <v>3</v>
      </c>
      <c r="DR205" s="11">
        <f t="shared" si="842"/>
        <v>0</v>
      </c>
      <c r="DS205" s="11">
        <f t="shared" si="843"/>
        <v>4</v>
      </c>
      <c r="DT205" s="11">
        <f>COUNTIF(CQ$204:CQ$214,"A")</f>
        <v>2</v>
      </c>
      <c r="DU205" s="11">
        <f>COUNTIF(CQ$204:CQ$214,"D")</f>
        <v>5</v>
      </c>
      <c r="DV205" s="11">
        <f>COUNTIF(CQ$204:CQ$214,"H")</f>
        <v>0</v>
      </c>
      <c r="DW205" s="21">
        <f t="shared" si="844"/>
        <v>5</v>
      </c>
      <c r="DX205" s="21">
        <f t="shared" si="845"/>
        <v>5</v>
      </c>
      <c r="DY205" s="21">
        <f t="shared" si="846"/>
        <v>4</v>
      </c>
      <c r="DZ205" s="20">
        <f>SUM($AR205:$BO205)+SUM(BR$204:BR$214)</f>
        <v>42</v>
      </c>
      <c r="EA205" s="20">
        <f>SUM($BQ205:$CN205)+SUM(AS$204:AS$214)</f>
        <v>21</v>
      </c>
      <c r="EB205" s="21">
        <f t="shared" si="847"/>
        <v>20</v>
      </c>
      <c r="EC205" s="20">
        <f t="shared" si="848"/>
        <v>21</v>
      </c>
      <c r="ED205" s="9"/>
      <c r="EE205" s="11">
        <f t="shared" si="849"/>
        <v>14</v>
      </c>
      <c r="EF205" s="11">
        <f t="shared" si="850"/>
        <v>5</v>
      </c>
      <c r="EG205" s="11">
        <f t="shared" si="851"/>
        <v>5</v>
      </c>
      <c r="EH205" s="11">
        <f t="shared" si="852"/>
        <v>4</v>
      </c>
      <c r="EI205" s="11">
        <f t="shared" si="853"/>
        <v>42</v>
      </c>
      <c r="EJ205" s="11">
        <f t="shared" si="854"/>
        <v>21</v>
      </c>
      <c r="EK205" s="11">
        <f t="shared" si="855"/>
        <v>20</v>
      </c>
      <c r="EL205" s="11">
        <f t="shared" si="856"/>
        <v>21</v>
      </c>
      <c r="EN205" s="8">
        <f t="shared" si="857"/>
        <v>0</v>
      </c>
      <c r="EO205" s="8">
        <f t="shared" si="858"/>
        <v>0</v>
      </c>
      <c r="EP205" s="8">
        <f t="shared" si="859"/>
        <v>0</v>
      </c>
      <c r="EQ205" s="8">
        <f t="shared" si="860"/>
        <v>0</v>
      </c>
      <c r="ER205" s="8">
        <f t="shared" si="861"/>
        <v>0</v>
      </c>
      <c r="ES205" s="8">
        <f t="shared" si="862"/>
        <v>0</v>
      </c>
      <c r="ET205" s="8">
        <f t="shared" si="863"/>
        <v>0</v>
      </c>
      <c r="EU205" s="8">
        <f t="shared" si="864"/>
        <v>0</v>
      </c>
      <c r="EW205" s="8" t="str">
        <f t="shared" si="865"/>
        <v/>
      </c>
      <c r="EX205" s="8" t="str">
        <f t="shared" si="866"/>
        <v/>
      </c>
      <c r="EY205" s="8" t="str">
        <f t="shared" si="867"/>
        <v/>
      </c>
      <c r="EZ205" s="8" t="str">
        <f t="shared" si="868"/>
        <v/>
      </c>
      <c r="FA205" s="8" t="str">
        <f t="shared" si="869"/>
        <v/>
      </c>
      <c r="FB205" s="8" t="str">
        <f t="shared" si="870"/>
        <v/>
      </c>
      <c r="FC205" s="8" t="str">
        <f t="shared" si="871"/>
        <v/>
      </c>
      <c r="FD205" s="8" t="str">
        <f t="shared" si="872"/>
        <v/>
      </c>
      <c r="FF205" s="79" t="s">
        <v>108</v>
      </c>
      <c r="FG205" s="30"/>
      <c r="FH205" s="59"/>
      <c r="FI205" s="60">
        <v>18</v>
      </c>
      <c r="FJ205" s="60">
        <v>20</v>
      </c>
      <c r="FK205" s="28"/>
      <c r="FL205" s="60">
        <v>28</v>
      </c>
      <c r="FM205" s="59"/>
      <c r="FN205" s="60">
        <v>20</v>
      </c>
      <c r="FO205" s="60">
        <v>25</v>
      </c>
      <c r="FP205" s="60">
        <v>20</v>
      </c>
      <c r="FQ205" s="58">
        <v>25</v>
      </c>
      <c r="FR205" s="10"/>
      <c r="FS205" s="10"/>
      <c r="FT205" s="9"/>
    </row>
    <row r="206" spans="1:185" s="8" customFormat="1" x14ac:dyDescent="0.2">
      <c r="A206" s="8">
        <v>3</v>
      </c>
      <c r="B206" s="8" t="s">
        <v>513</v>
      </c>
      <c r="C206" s="16">
        <v>15</v>
      </c>
      <c r="D206" s="16">
        <v>8</v>
      </c>
      <c r="E206" s="16">
        <v>3</v>
      </c>
      <c r="F206" s="16">
        <v>4</v>
      </c>
      <c r="G206" s="16">
        <v>35</v>
      </c>
      <c r="H206" s="16">
        <v>24</v>
      </c>
      <c r="I206" s="15">
        <v>27</v>
      </c>
      <c r="J206" s="16">
        <f t="shared" si="808"/>
        <v>11</v>
      </c>
      <c r="L206" s="79" t="s">
        <v>382</v>
      </c>
      <c r="M206" s="33" t="s">
        <v>143</v>
      </c>
      <c r="N206" s="29" t="s">
        <v>21</v>
      </c>
      <c r="O206" s="28"/>
      <c r="P206" s="29" t="s">
        <v>120</v>
      </c>
      <c r="Q206" s="29" t="s">
        <v>309</v>
      </c>
      <c r="R206" s="29" t="s">
        <v>55</v>
      </c>
      <c r="S206" s="28"/>
      <c r="T206" s="28"/>
      <c r="U206" s="29" t="s">
        <v>64</v>
      </c>
      <c r="V206" s="29" t="s">
        <v>21</v>
      </c>
      <c r="W206" s="36"/>
      <c r="X206" s="13"/>
      <c r="Y206" s="13"/>
      <c r="Z206" s="13"/>
      <c r="AA206" s="13"/>
      <c r="AB206" s="79" t="s">
        <v>382</v>
      </c>
      <c r="AC206" s="33" t="s">
        <v>169</v>
      </c>
      <c r="AD206" s="29" t="s">
        <v>15</v>
      </c>
      <c r="AE206" s="28"/>
      <c r="AF206" s="29" t="s">
        <v>172</v>
      </c>
      <c r="AG206" s="29" t="s">
        <v>173</v>
      </c>
      <c r="AH206" s="29" t="s">
        <v>208</v>
      </c>
      <c r="AI206" s="28"/>
      <c r="AJ206" s="28"/>
      <c r="AK206" s="29" t="s">
        <v>180</v>
      </c>
      <c r="AL206" s="29" t="s">
        <v>364</v>
      </c>
      <c r="AM206" s="36"/>
      <c r="AN206" s="13"/>
      <c r="AO206" s="13"/>
      <c r="AP206" s="13"/>
      <c r="AQ206" s="12"/>
      <c r="AR206" s="49">
        <f t="shared" si="873"/>
        <v>3</v>
      </c>
      <c r="AS206" s="48">
        <f t="shared" ref="AS206:AS214" si="876">(IF(N206="","",(IF(MID(N206,2,1)="-",LEFT(N206,1),LEFT(N206,2)))+0))</f>
        <v>2</v>
      </c>
      <c r="AT206" s="47"/>
      <c r="AU206" s="48">
        <f t="shared" si="811"/>
        <v>0</v>
      </c>
      <c r="AV206" s="48">
        <f t="shared" si="812"/>
        <v>2</v>
      </c>
      <c r="AW206" s="48">
        <f t="shared" si="813"/>
        <v>1</v>
      </c>
      <c r="AX206" s="48" t="str">
        <f t="shared" si="814"/>
        <v/>
      </c>
      <c r="AY206" s="48" t="str">
        <f t="shared" si="815"/>
        <v/>
      </c>
      <c r="AZ206" s="48">
        <f t="shared" si="816"/>
        <v>4</v>
      </c>
      <c r="BA206" s="48">
        <f t="shared" si="817"/>
        <v>2</v>
      </c>
      <c r="BB206" s="46" t="str">
        <f t="shared" si="818"/>
        <v/>
      </c>
      <c r="BP206" s="9"/>
      <c r="BQ206" s="49">
        <f t="shared" si="874"/>
        <v>1</v>
      </c>
      <c r="BR206" s="48">
        <f t="shared" ref="BR206:BR214" si="877">(IF(N206="","",IF(RIGHT(N206,2)="10",RIGHT(N206,2),RIGHT(N206,1))+0))</f>
        <v>2</v>
      </c>
      <c r="BS206" s="47"/>
      <c r="BT206" s="48">
        <f t="shared" si="821"/>
        <v>1</v>
      </c>
      <c r="BU206" s="48">
        <f t="shared" si="822"/>
        <v>6</v>
      </c>
      <c r="BV206" s="48">
        <f t="shared" si="823"/>
        <v>1</v>
      </c>
      <c r="BW206" s="48" t="str">
        <f t="shared" si="824"/>
        <v/>
      </c>
      <c r="BX206" s="48" t="str">
        <f t="shared" si="825"/>
        <v/>
      </c>
      <c r="BY206" s="48">
        <f t="shared" si="826"/>
        <v>3</v>
      </c>
      <c r="BZ206" s="48">
        <f t="shared" si="827"/>
        <v>2</v>
      </c>
      <c r="CA206" s="46" t="str">
        <f t="shared" si="828"/>
        <v/>
      </c>
      <c r="CO206" s="9"/>
      <c r="CP206" s="49" t="str">
        <f t="shared" si="875"/>
        <v>H</v>
      </c>
      <c r="CQ206" s="48" t="str">
        <f t="shared" ref="CQ206:CQ214" si="878">(IF(N206="","",IF(AS206&gt;BR206,"H",IF(AS206&lt;BR206,"A","D"))))</f>
        <v>D</v>
      </c>
      <c r="CR206" s="47"/>
      <c r="CS206" s="48" t="str">
        <f t="shared" si="831"/>
        <v>A</v>
      </c>
      <c r="CT206" s="48" t="str">
        <f t="shared" si="832"/>
        <v>A</v>
      </c>
      <c r="CU206" s="48" t="str">
        <f t="shared" si="833"/>
        <v>D</v>
      </c>
      <c r="CV206" s="48" t="str">
        <f t="shared" si="834"/>
        <v/>
      </c>
      <c r="CW206" s="48" t="str">
        <f t="shared" si="835"/>
        <v/>
      </c>
      <c r="CX206" s="48" t="str">
        <f t="shared" si="836"/>
        <v>H</v>
      </c>
      <c r="CY206" s="48" t="str">
        <f t="shared" si="837"/>
        <v>D</v>
      </c>
      <c r="CZ206" s="46" t="str">
        <f t="shared" si="838"/>
        <v/>
      </c>
      <c r="DN206" s="9"/>
      <c r="DO206" s="17" t="str">
        <f t="shared" si="839"/>
        <v>Faversham Town</v>
      </c>
      <c r="DP206" s="21">
        <f t="shared" si="840"/>
        <v>16</v>
      </c>
      <c r="DQ206" s="11">
        <f t="shared" si="841"/>
        <v>2</v>
      </c>
      <c r="DR206" s="11">
        <f t="shared" si="842"/>
        <v>3</v>
      </c>
      <c r="DS206" s="11">
        <f t="shared" si="843"/>
        <v>2</v>
      </c>
      <c r="DT206" s="11">
        <f>COUNTIF(CR$204:CR$214,"A")</f>
        <v>1</v>
      </c>
      <c r="DU206" s="11">
        <f>COUNTIF(CR$204:CR$214,"D")</f>
        <v>0</v>
      </c>
      <c r="DV206" s="11">
        <f>COUNTIF(CR$204:CR$214,"H")</f>
        <v>8</v>
      </c>
      <c r="DW206" s="21">
        <f t="shared" si="844"/>
        <v>3</v>
      </c>
      <c r="DX206" s="21">
        <f t="shared" si="845"/>
        <v>3</v>
      </c>
      <c r="DY206" s="21">
        <f t="shared" si="846"/>
        <v>10</v>
      </c>
      <c r="DZ206" s="20">
        <f>SUM($AR206:$BO206)+SUM(BS$204:BS$214)</f>
        <v>26</v>
      </c>
      <c r="EA206" s="20">
        <f>SUM($BQ206:$CN206)+SUM(AT$204:AT$214)</f>
        <v>48</v>
      </c>
      <c r="EB206" s="21">
        <f t="shared" si="847"/>
        <v>12</v>
      </c>
      <c r="EC206" s="20">
        <f t="shared" si="848"/>
        <v>-22</v>
      </c>
      <c r="ED206" s="9"/>
      <c r="EE206" s="11">
        <f t="shared" si="849"/>
        <v>16</v>
      </c>
      <c r="EF206" s="11">
        <f t="shared" si="850"/>
        <v>3</v>
      </c>
      <c r="EG206" s="11">
        <f t="shared" si="851"/>
        <v>3</v>
      </c>
      <c r="EH206" s="11">
        <f t="shared" si="852"/>
        <v>10</v>
      </c>
      <c r="EI206" s="11">
        <f t="shared" si="853"/>
        <v>26</v>
      </c>
      <c r="EJ206" s="11">
        <f t="shared" si="854"/>
        <v>48</v>
      </c>
      <c r="EK206" s="11">
        <f t="shared" si="855"/>
        <v>12</v>
      </c>
      <c r="EL206" s="11">
        <f t="shared" si="856"/>
        <v>-22</v>
      </c>
      <c r="EN206" s="8">
        <f t="shared" si="857"/>
        <v>0</v>
      </c>
      <c r="EO206" s="8">
        <f t="shared" si="858"/>
        <v>0</v>
      </c>
      <c r="EP206" s="8">
        <f t="shared" si="859"/>
        <v>0</v>
      </c>
      <c r="EQ206" s="8">
        <f t="shared" si="860"/>
        <v>0</v>
      </c>
      <c r="ER206" s="8">
        <f t="shared" si="861"/>
        <v>0</v>
      </c>
      <c r="ES206" s="8">
        <f t="shared" si="862"/>
        <v>0</v>
      </c>
      <c r="ET206" s="8">
        <f t="shared" si="863"/>
        <v>0</v>
      </c>
      <c r="EU206" s="8">
        <f t="shared" si="864"/>
        <v>0</v>
      </c>
      <c r="EW206" s="8" t="str">
        <f t="shared" si="865"/>
        <v/>
      </c>
      <c r="EX206" s="8" t="str">
        <f t="shared" si="866"/>
        <v/>
      </c>
      <c r="EY206" s="8" t="str">
        <f t="shared" si="867"/>
        <v/>
      </c>
      <c r="EZ206" s="8" t="str">
        <f t="shared" si="868"/>
        <v/>
      </c>
      <c r="FA206" s="8" t="str">
        <f t="shared" si="869"/>
        <v/>
      </c>
      <c r="FB206" s="8" t="str">
        <f t="shared" si="870"/>
        <v/>
      </c>
      <c r="FC206" s="8" t="str">
        <f t="shared" si="871"/>
        <v/>
      </c>
      <c r="FD206" s="8" t="str">
        <f t="shared" si="872"/>
        <v/>
      </c>
      <c r="FF206" s="79" t="s">
        <v>382</v>
      </c>
      <c r="FG206" s="61">
        <v>31</v>
      </c>
      <c r="FH206" s="60">
        <v>38</v>
      </c>
      <c r="FI206" s="59"/>
      <c r="FJ206" s="60">
        <v>26</v>
      </c>
      <c r="FK206" s="60">
        <v>20</v>
      </c>
      <c r="FL206" s="60">
        <v>50</v>
      </c>
      <c r="FM206" s="59"/>
      <c r="FN206" s="28"/>
      <c r="FO206" s="60">
        <v>41</v>
      </c>
      <c r="FP206" s="60">
        <v>30</v>
      </c>
      <c r="FQ206" s="196"/>
      <c r="FR206" s="10"/>
      <c r="FS206" s="10"/>
      <c r="FT206" s="9"/>
    </row>
    <row r="207" spans="1:185" s="8" customFormat="1" x14ac:dyDescent="0.2">
      <c r="A207" s="8">
        <v>4</v>
      </c>
      <c r="B207" s="8" t="s">
        <v>175</v>
      </c>
      <c r="C207" s="16">
        <v>14</v>
      </c>
      <c r="D207" s="16">
        <v>7</v>
      </c>
      <c r="E207" s="16">
        <v>4</v>
      </c>
      <c r="F207" s="16">
        <v>3</v>
      </c>
      <c r="G207" s="16">
        <v>35</v>
      </c>
      <c r="H207" s="16">
        <v>20</v>
      </c>
      <c r="I207" s="15">
        <v>25</v>
      </c>
      <c r="J207" s="16">
        <f t="shared" si="808"/>
        <v>15</v>
      </c>
      <c r="L207" s="79" t="s">
        <v>76</v>
      </c>
      <c r="M207" s="30"/>
      <c r="N207" s="28"/>
      <c r="O207" s="29" t="s">
        <v>79</v>
      </c>
      <c r="P207" s="28"/>
      <c r="Q207" s="29" t="s">
        <v>145</v>
      </c>
      <c r="R207" s="28"/>
      <c r="S207" s="29" t="s">
        <v>143</v>
      </c>
      <c r="T207" s="29" t="s">
        <v>62</v>
      </c>
      <c r="U207" s="29" t="s">
        <v>165</v>
      </c>
      <c r="V207" s="29" t="s">
        <v>143</v>
      </c>
      <c r="W207" s="32" t="s">
        <v>21</v>
      </c>
      <c r="X207" s="13"/>
      <c r="Y207" s="13"/>
      <c r="Z207" s="13"/>
      <c r="AA207" s="13"/>
      <c r="AB207" s="79" t="s">
        <v>76</v>
      </c>
      <c r="AC207" s="30"/>
      <c r="AD207" s="28"/>
      <c r="AE207" s="29" t="s">
        <v>353</v>
      </c>
      <c r="AF207" s="28"/>
      <c r="AG207" s="29" t="s">
        <v>23</v>
      </c>
      <c r="AH207" s="28"/>
      <c r="AI207" s="29" t="s">
        <v>218</v>
      </c>
      <c r="AJ207" s="29" t="s">
        <v>125</v>
      </c>
      <c r="AK207" s="29" t="s">
        <v>149</v>
      </c>
      <c r="AL207" s="29" t="s">
        <v>121</v>
      </c>
      <c r="AM207" s="32" t="s">
        <v>7</v>
      </c>
      <c r="AN207" s="13"/>
      <c r="AO207" s="13"/>
      <c r="AP207" s="13"/>
      <c r="AQ207" s="12"/>
      <c r="AR207" s="49" t="str">
        <f t="shared" si="873"/>
        <v/>
      </c>
      <c r="AS207" s="48" t="str">
        <f t="shared" si="876"/>
        <v/>
      </c>
      <c r="AT207" s="48">
        <f t="shared" ref="AT207:AT214" si="879">(IF(O207="","",(IF(MID(O207,2,1)="-",LEFT(O207,1),LEFT(O207,2)))+0))</f>
        <v>0</v>
      </c>
      <c r="AU207" s="47"/>
      <c r="AV207" s="48">
        <f t="shared" si="812"/>
        <v>4</v>
      </c>
      <c r="AW207" s="48" t="str">
        <f t="shared" si="813"/>
        <v/>
      </c>
      <c r="AX207" s="48">
        <f t="shared" si="814"/>
        <v>3</v>
      </c>
      <c r="AY207" s="48">
        <f t="shared" si="815"/>
        <v>4</v>
      </c>
      <c r="AZ207" s="48">
        <f t="shared" si="816"/>
        <v>3</v>
      </c>
      <c r="BA207" s="48">
        <f t="shared" si="817"/>
        <v>3</v>
      </c>
      <c r="BB207" s="46">
        <f t="shared" si="818"/>
        <v>2</v>
      </c>
      <c r="BP207" s="9"/>
      <c r="BQ207" s="49" t="str">
        <f t="shared" si="874"/>
        <v/>
      </c>
      <c r="BR207" s="48" t="str">
        <f t="shared" si="877"/>
        <v/>
      </c>
      <c r="BS207" s="48">
        <f t="shared" ref="BS207:BS214" si="880">(IF(O207="","",IF(RIGHT(O207,2)="10",RIGHT(O207,2),RIGHT(O207,1))+0))</f>
        <v>2</v>
      </c>
      <c r="BT207" s="47"/>
      <c r="BU207" s="48">
        <f t="shared" si="822"/>
        <v>2</v>
      </c>
      <c r="BV207" s="48" t="str">
        <f t="shared" si="823"/>
        <v/>
      </c>
      <c r="BW207" s="48">
        <f t="shared" si="824"/>
        <v>1</v>
      </c>
      <c r="BX207" s="48">
        <f t="shared" si="825"/>
        <v>1</v>
      </c>
      <c r="BY207" s="48">
        <f t="shared" si="826"/>
        <v>4</v>
      </c>
      <c r="BZ207" s="48">
        <f t="shared" si="827"/>
        <v>1</v>
      </c>
      <c r="CA207" s="46">
        <f t="shared" si="828"/>
        <v>2</v>
      </c>
      <c r="CO207" s="9"/>
      <c r="CP207" s="49" t="str">
        <f t="shared" si="875"/>
        <v/>
      </c>
      <c r="CQ207" s="48" t="str">
        <f t="shared" si="878"/>
        <v/>
      </c>
      <c r="CR207" s="48" t="str">
        <f t="shared" ref="CR207:CR214" si="881">(IF(O207="","",IF(AT207&gt;BS207,"H",IF(AT207&lt;BS207,"A","D"))))</f>
        <v>A</v>
      </c>
      <c r="CS207" s="47"/>
      <c r="CT207" s="48" t="str">
        <f t="shared" si="832"/>
        <v>H</v>
      </c>
      <c r="CU207" s="48" t="str">
        <f t="shared" si="833"/>
        <v/>
      </c>
      <c r="CV207" s="48" t="str">
        <f t="shared" si="834"/>
        <v>H</v>
      </c>
      <c r="CW207" s="48" t="str">
        <f t="shared" si="835"/>
        <v>H</v>
      </c>
      <c r="CX207" s="48" t="str">
        <f t="shared" si="836"/>
        <v>A</v>
      </c>
      <c r="CY207" s="48" t="str">
        <f t="shared" si="837"/>
        <v>H</v>
      </c>
      <c r="CZ207" s="46" t="str">
        <f t="shared" si="838"/>
        <v>D</v>
      </c>
      <c r="DN207" s="9"/>
      <c r="DO207" s="17" t="str">
        <f t="shared" si="839"/>
        <v>Hastings United</v>
      </c>
      <c r="DP207" s="21">
        <f t="shared" si="840"/>
        <v>15</v>
      </c>
      <c r="DQ207" s="11">
        <f t="shared" si="841"/>
        <v>4</v>
      </c>
      <c r="DR207" s="11">
        <f t="shared" si="842"/>
        <v>1</v>
      </c>
      <c r="DS207" s="11">
        <f t="shared" si="843"/>
        <v>2</v>
      </c>
      <c r="DT207" s="11">
        <f>COUNTIF(CS$204:CS$214,"A")</f>
        <v>6</v>
      </c>
      <c r="DU207" s="11">
        <f>COUNTIF(CS$204:CS$214,"D")</f>
        <v>1</v>
      </c>
      <c r="DV207" s="11">
        <f>COUNTIF(CS$204:CS$214,"H")</f>
        <v>1</v>
      </c>
      <c r="DW207" s="21">
        <f t="shared" si="844"/>
        <v>10</v>
      </c>
      <c r="DX207" s="21">
        <f t="shared" si="845"/>
        <v>2</v>
      </c>
      <c r="DY207" s="21">
        <f t="shared" si="846"/>
        <v>3</v>
      </c>
      <c r="DZ207" s="20">
        <f>SUM($AR207:$BO207)+SUM(BT$204:BT$214)</f>
        <v>32</v>
      </c>
      <c r="EA207" s="20">
        <f>SUM($BQ207:$CN207)+SUM(AU$204:AU$214)</f>
        <v>16</v>
      </c>
      <c r="EB207" s="21">
        <f t="shared" si="847"/>
        <v>32</v>
      </c>
      <c r="EC207" s="20">
        <f t="shared" si="848"/>
        <v>16</v>
      </c>
      <c r="ED207" s="9"/>
      <c r="EE207" s="11">
        <f t="shared" si="849"/>
        <v>15</v>
      </c>
      <c r="EF207" s="11">
        <f t="shared" si="850"/>
        <v>10</v>
      </c>
      <c r="EG207" s="11">
        <f t="shared" si="851"/>
        <v>2</v>
      </c>
      <c r="EH207" s="11">
        <f t="shared" si="852"/>
        <v>3</v>
      </c>
      <c r="EI207" s="11">
        <f t="shared" si="853"/>
        <v>32</v>
      </c>
      <c r="EJ207" s="11">
        <f t="shared" si="854"/>
        <v>16</v>
      </c>
      <c r="EK207" s="11">
        <f t="shared" si="855"/>
        <v>32</v>
      </c>
      <c r="EL207" s="11">
        <f t="shared" si="856"/>
        <v>16</v>
      </c>
      <c r="EN207" s="8">
        <f t="shared" si="857"/>
        <v>0</v>
      </c>
      <c r="EO207" s="8">
        <f t="shared" si="858"/>
        <v>0</v>
      </c>
      <c r="EP207" s="8">
        <f t="shared" si="859"/>
        <v>0</v>
      </c>
      <c r="EQ207" s="8">
        <f t="shared" si="860"/>
        <v>0</v>
      </c>
      <c r="ER207" s="8">
        <f t="shared" si="861"/>
        <v>0</v>
      </c>
      <c r="ES207" s="8">
        <f t="shared" si="862"/>
        <v>0</v>
      </c>
      <c r="ET207" s="8">
        <f t="shared" si="863"/>
        <v>0</v>
      </c>
      <c r="EU207" s="8">
        <f t="shared" si="864"/>
        <v>0</v>
      </c>
      <c r="EW207" s="8" t="str">
        <f t="shared" si="865"/>
        <v/>
      </c>
      <c r="EX207" s="8" t="str">
        <f t="shared" si="866"/>
        <v/>
      </c>
      <c r="EY207" s="8" t="str">
        <f t="shared" si="867"/>
        <v/>
      </c>
      <c r="EZ207" s="8" t="str">
        <f t="shared" si="868"/>
        <v/>
      </c>
      <c r="FA207" s="8" t="str">
        <f t="shared" si="869"/>
        <v/>
      </c>
      <c r="FB207" s="8" t="str">
        <f t="shared" si="870"/>
        <v/>
      </c>
      <c r="FC207" s="8" t="str">
        <f t="shared" si="871"/>
        <v/>
      </c>
      <c r="FD207" s="8" t="str">
        <f t="shared" si="872"/>
        <v/>
      </c>
      <c r="FF207" s="79" t="s">
        <v>76</v>
      </c>
      <c r="FG207" s="195"/>
      <c r="FH207" s="28"/>
      <c r="FI207" s="60">
        <v>38</v>
      </c>
      <c r="FJ207" s="59"/>
      <c r="FK207" s="60">
        <v>32</v>
      </c>
      <c r="FL207" s="28"/>
      <c r="FM207" s="60">
        <v>49</v>
      </c>
      <c r="FN207" s="60">
        <v>35</v>
      </c>
      <c r="FO207" s="60">
        <v>58</v>
      </c>
      <c r="FP207" s="60">
        <v>27</v>
      </c>
      <c r="FQ207" s="58">
        <v>63</v>
      </c>
      <c r="FR207" s="10"/>
      <c r="FS207" s="10"/>
      <c r="FT207" s="9"/>
    </row>
    <row r="208" spans="1:185" s="8" customFormat="1" x14ac:dyDescent="0.2">
      <c r="A208" s="8">
        <v>5</v>
      </c>
      <c r="B208" s="8" t="s">
        <v>196</v>
      </c>
      <c r="C208" s="16">
        <v>14</v>
      </c>
      <c r="D208" s="16">
        <v>6</v>
      </c>
      <c r="E208" s="16">
        <v>6</v>
      </c>
      <c r="F208" s="16">
        <v>2</v>
      </c>
      <c r="G208" s="16">
        <v>26</v>
      </c>
      <c r="H208" s="16">
        <v>15</v>
      </c>
      <c r="I208" s="15">
        <v>24</v>
      </c>
      <c r="J208" s="16">
        <f t="shared" si="808"/>
        <v>11</v>
      </c>
      <c r="L208" s="79" t="s">
        <v>72</v>
      </c>
      <c r="M208" s="33" t="s">
        <v>120</v>
      </c>
      <c r="N208" s="29" t="s">
        <v>21</v>
      </c>
      <c r="O208" s="29" t="s">
        <v>123</v>
      </c>
      <c r="P208" s="29" t="s">
        <v>98</v>
      </c>
      <c r="Q208" s="28"/>
      <c r="R208" s="29" t="s">
        <v>102</v>
      </c>
      <c r="S208" s="29" t="s">
        <v>160</v>
      </c>
      <c r="T208" s="28"/>
      <c r="U208" s="29" t="s">
        <v>75</v>
      </c>
      <c r="V208" s="29" t="s">
        <v>52</v>
      </c>
      <c r="W208" s="32" t="s">
        <v>35</v>
      </c>
      <c r="X208" s="13"/>
      <c r="Y208" s="13"/>
      <c r="Z208" s="13"/>
      <c r="AA208" s="13"/>
      <c r="AB208" s="79" t="s">
        <v>72</v>
      </c>
      <c r="AC208" s="33" t="s">
        <v>235</v>
      </c>
      <c r="AD208" s="29" t="s">
        <v>171</v>
      </c>
      <c r="AE208" s="29" t="s">
        <v>17</v>
      </c>
      <c r="AF208" s="29" t="s">
        <v>174</v>
      </c>
      <c r="AG208" s="28"/>
      <c r="AH208" s="29" t="s">
        <v>364</v>
      </c>
      <c r="AI208" s="29" t="s">
        <v>15</v>
      </c>
      <c r="AJ208" s="28"/>
      <c r="AK208" s="29" t="s">
        <v>177</v>
      </c>
      <c r="AL208" s="29" t="s">
        <v>178</v>
      </c>
      <c r="AM208" s="32" t="s">
        <v>153</v>
      </c>
      <c r="AN208" s="13"/>
      <c r="AO208" s="13"/>
      <c r="AP208" s="13"/>
      <c r="AQ208" s="12"/>
      <c r="AR208" s="49">
        <f t="shared" si="873"/>
        <v>0</v>
      </c>
      <c r="AS208" s="48">
        <f t="shared" si="876"/>
        <v>2</v>
      </c>
      <c r="AT208" s="48">
        <f t="shared" si="879"/>
        <v>6</v>
      </c>
      <c r="AU208" s="48">
        <f t="shared" ref="AU208:AU214" si="882">(IF(P208="","",(IF(MID(P208,2,1)="-",LEFT(P208,1),LEFT(P208,2)))+0))</f>
        <v>1</v>
      </c>
      <c r="AV208" s="47"/>
      <c r="AW208" s="48">
        <f t="shared" si="813"/>
        <v>2</v>
      </c>
      <c r="AX208" s="48">
        <f t="shared" si="814"/>
        <v>5</v>
      </c>
      <c r="AY208" s="48" t="str">
        <f t="shared" si="815"/>
        <v/>
      </c>
      <c r="AZ208" s="48">
        <f t="shared" si="816"/>
        <v>3</v>
      </c>
      <c r="BA208" s="48">
        <f t="shared" si="817"/>
        <v>3</v>
      </c>
      <c r="BB208" s="46">
        <f t="shared" si="818"/>
        <v>1</v>
      </c>
      <c r="BP208" s="9"/>
      <c r="BQ208" s="49">
        <f t="shared" si="874"/>
        <v>1</v>
      </c>
      <c r="BR208" s="48">
        <f t="shared" si="877"/>
        <v>2</v>
      </c>
      <c r="BS208" s="48">
        <f t="shared" si="880"/>
        <v>2</v>
      </c>
      <c r="BT208" s="48">
        <f t="shared" ref="BT208:BT214" si="883">(IF(P208="","",IF(RIGHT(P208,2)="10",RIGHT(P208,2),RIGHT(P208,1))+0))</f>
        <v>0</v>
      </c>
      <c r="BU208" s="47"/>
      <c r="BV208" s="48">
        <f t="shared" si="823"/>
        <v>0</v>
      </c>
      <c r="BW208" s="48">
        <f t="shared" si="824"/>
        <v>1</v>
      </c>
      <c r="BX208" s="48" t="str">
        <f t="shared" si="825"/>
        <v/>
      </c>
      <c r="BY208" s="48">
        <f t="shared" si="826"/>
        <v>3</v>
      </c>
      <c r="BZ208" s="48">
        <f t="shared" si="827"/>
        <v>2</v>
      </c>
      <c r="CA208" s="46">
        <f t="shared" si="828"/>
        <v>2</v>
      </c>
      <c r="CO208" s="9"/>
      <c r="CP208" s="49" t="str">
        <f t="shared" si="875"/>
        <v>A</v>
      </c>
      <c r="CQ208" s="48" t="str">
        <f t="shared" si="878"/>
        <v>D</v>
      </c>
      <c r="CR208" s="48" t="str">
        <f t="shared" si="881"/>
        <v>H</v>
      </c>
      <c r="CS208" s="48" t="str">
        <f t="shared" ref="CS208:CS214" si="884">(IF(P208="","",IF(AU208&gt;BT208,"H",IF(AU208&lt;BT208,"A","D"))))</f>
        <v>H</v>
      </c>
      <c r="CT208" s="47"/>
      <c r="CU208" s="48" t="str">
        <f t="shared" si="833"/>
        <v>H</v>
      </c>
      <c r="CV208" s="48" t="str">
        <f t="shared" si="834"/>
        <v>H</v>
      </c>
      <c r="CW208" s="48" t="str">
        <f t="shared" si="835"/>
        <v/>
      </c>
      <c r="CX208" s="48" t="str">
        <f t="shared" si="836"/>
        <v>D</v>
      </c>
      <c r="CY208" s="48" t="str">
        <f t="shared" si="837"/>
        <v>H</v>
      </c>
      <c r="CZ208" s="46" t="str">
        <f t="shared" si="838"/>
        <v>A</v>
      </c>
      <c r="DN208" s="9"/>
      <c r="DO208" s="17" t="str">
        <f t="shared" si="839"/>
        <v>Horsham</v>
      </c>
      <c r="DP208" s="21">
        <f t="shared" si="840"/>
        <v>15</v>
      </c>
      <c r="DQ208" s="11">
        <f t="shared" si="841"/>
        <v>5</v>
      </c>
      <c r="DR208" s="11">
        <f t="shared" si="842"/>
        <v>2</v>
      </c>
      <c r="DS208" s="11">
        <f t="shared" si="843"/>
        <v>2</v>
      </c>
      <c r="DT208" s="11">
        <f>COUNTIF(CT$204:CT$214,"A")</f>
        <v>3</v>
      </c>
      <c r="DU208" s="11">
        <f>COUNTIF(CT$204:CT$214,"D")</f>
        <v>1</v>
      </c>
      <c r="DV208" s="11">
        <f>COUNTIF(CT$204:CT$214,"H")</f>
        <v>2</v>
      </c>
      <c r="DW208" s="21">
        <f t="shared" si="844"/>
        <v>8</v>
      </c>
      <c r="DX208" s="21">
        <f t="shared" si="845"/>
        <v>3</v>
      </c>
      <c r="DY208" s="21">
        <f t="shared" si="846"/>
        <v>4</v>
      </c>
      <c r="DZ208" s="20">
        <f>SUM($AR208:$BO208)+SUM(BU$204:BU$214)</f>
        <v>42</v>
      </c>
      <c r="EA208" s="20">
        <f>SUM($BQ208:$CN208)+SUM(AV$204:AV$214)</f>
        <v>31</v>
      </c>
      <c r="EB208" s="21">
        <f t="shared" si="847"/>
        <v>27</v>
      </c>
      <c r="EC208" s="20">
        <f t="shared" si="848"/>
        <v>11</v>
      </c>
      <c r="ED208" s="9"/>
      <c r="EE208" s="11">
        <f t="shared" si="849"/>
        <v>15</v>
      </c>
      <c r="EF208" s="11">
        <f t="shared" si="850"/>
        <v>8</v>
      </c>
      <c r="EG208" s="11">
        <f t="shared" si="851"/>
        <v>3</v>
      </c>
      <c r="EH208" s="11">
        <f t="shared" si="852"/>
        <v>4</v>
      </c>
      <c r="EI208" s="11">
        <f t="shared" si="853"/>
        <v>42</v>
      </c>
      <c r="EJ208" s="11">
        <f t="shared" si="854"/>
        <v>31</v>
      </c>
      <c r="EK208" s="11">
        <f t="shared" si="855"/>
        <v>27</v>
      </c>
      <c r="EL208" s="11">
        <f t="shared" si="856"/>
        <v>11</v>
      </c>
      <c r="EN208" s="8">
        <f t="shared" si="857"/>
        <v>0</v>
      </c>
      <c r="EO208" s="8">
        <f t="shared" si="858"/>
        <v>0</v>
      </c>
      <c r="EP208" s="8">
        <f t="shared" si="859"/>
        <v>0</v>
      </c>
      <c r="EQ208" s="8">
        <f t="shared" si="860"/>
        <v>0</v>
      </c>
      <c r="ER208" s="8">
        <f t="shared" si="861"/>
        <v>0</v>
      </c>
      <c r="ES208" s="8">
        <f t="shared" si="862"/>
        <v>0</v>
      </c>
      <c r="ET208" s="8">
        <f t="shared" si="863"/>
        <v>0</v>
      </c>
      <c r="EU208" s="8">
        <f t="shared" si="864"/>
        <v>0</v>
      </c>
      <c r="EW208" s="8" t="str">
        <f t="shared" si="865"/>
        <v/>
      </c>
      <c r="EX208" s="8" t="str">
        <f t="shared" si="866"/>
        <v/>
      </c>
      <c r="EY208" s="8" t="str">
        <f t="shared" si="867"/>
        <v/>
      </c>
      <c r="EZ208" s="8" t="str">
        <f t="shared" si="868"/>
        <v/>
      </c>
      <c r="FA208" s="8" t="str">
        <f t="shared" si="869"/>
        <v/>
      </c>
      <c r="FB208" s="8" t="str">
        <f t="shared" si="870"/>
        <v/>
      </c>
      <c r="FC208" s="8" t="str">
        <f t="shared" si="871"/>
        <v/>
      </c>
      <c r="FD208" s="8" t="str">
        <f t="shared" si="872"/>
        <v/>
      </c>
      <c r="FF208" s="79" t="s">
        <v>72</v>
      </c>
      <c r="FG208" s="61">
        <v>34</v>
      </c>
      <c r="FH208" s="60">
        <v>52</v>
      </c>
      <c r="FI208" s="60">
        <v>58</v>
      </c>
      <c r="FJ208" s="60">
        <v>54</v>
      </c>
      <c r="FK208" s="59"/>
      <c r="FL208" s="60">
        <v>72</v>
      </c>
      <c r="FM208" s="60">
        <v>59</v>
      </c>
      <c r="FN208" s="59"/>
      <c r="FO208" s="60">
        <v>46</v>
      </c>
      <c r="FP208" s="60">
        <v>58</v>
      </c>
      <c r="FQ208" s="58">
        <v>49</v>
      </c>
      <c r="FR208" s="10"/>
      <c r="FS208" s="10"/>
      <c r="FT208" s="9"/>
    </row>
    <row r="209" spans="1:185" s="8" customFormat="1" x14ac:dyDescent="0.2">
      <c r="A209" s="8">
        <v>6</v>
      </c>
      <c r="B209" s="8" t="s">
        <v>108</v>
      </c>
      <c r="C209" s="16">
        <v>14</v>
      </c>
      <c r="D209" s="16">
        <v>5</v>
      </c>
      <c r="E209" s="16">
        <v>5</v>
      </c>
      <c r="F209" s="16">
        <v>4</v>
      </c>
      <c r="G209" s="16">
        <v>42</v>
      </c>
      <c r="H209" s="16">
        <v>21</v>
      </c>
      <c r="I209" s="15">
        <v>20</v>
      </c>
      <c r="J209" s="16">
        <f t="shared" si="808"/>
        <v>21</v>
      </c>
      <c r="L209" s="79" t="s">
        <v>513</v>
      </c>
      <c r="M209" s="33" t="s">
        <v>161</v>
      </c>
      <c r="N209" s="29" t="s">
        <v>55</v>
      </c>
      <c r="O209" s="28"/>
      <c r="P209" s="29" t="s">
        <v>111</v>
      </c>
      <c r="Q209" s="28"/>
      <c r="R209" s="28"/>
      <c r="S209" s="29" t="s">
        <v>143</v>
      </c>
      <c r="T209" s="29" t="s">
        <v>35</v>
      </c>
      <c r="U209" s="29" t="s">
        <v>103</v>
      </c>
      <c r="V209" s="29" t="s">
        <v>124</v>
      </c>
      <c r="W209" s="32" t="s">
        <v>16</v>
      </c>
      <c r="X209" s="13"/>
      <c r="Y209" s="13"/>
      <c r="Z209" s="13"/>
      <c r="AA209" s="13"/>
      <c r="AB209" s="79" t="s">
        <v>513</v>
      </c>
      <c r="AC209" s="33" t="s">
        <v>308</v>
      </c>
      <c r="AD209" s="29" t="s">
        <v>169</v>
      </c>
      <c r="AE209" s="28"/>
      <c r="AF209" s="29" t="s">
        <v>122</v>
      </c>
      <c r="AG209" s="28"/>
      <c r="AH209" s="28"/>
      <c r="AI209" s="29" t="s">
        <v>17</v>
      </c>
      <c r="AJ209" s="29" t="s">
        <v>181</v>
      </c>
      <c r="AK209" s="29" t="s">
        <v>189</v>
      </c>
      <c r="AL209" s="29" t="s">
        <v>15</v>
      </c>
      <c r="AM209" s="32" t="s">
        <v>97</v>
      </c>
      <c r="AN209" s="13"/>
      <c r="AO209" s="13"/>
      <c r="AP209" s="13"/>
      <c r="AQ209" s="12"/>
      <c r="AR209" s="49">
        <f t="shared" si="873"/>
        <v>0</v>
      </c>
      <c r="AS209" s="48">
        <f t="shared" si="876"/>
        <v>1</v>
      </c>
      <c r="AT209" s="48" t="str">
        <f t="shared" si="879"/>
        <v/>
      </c>
      <c r="AU209" s="48">
        <f t="shared" si="882"/>
        <v>0</v>
      </c>
      <c r="AV209" s="48" t="str">
        <f t="shared" ref="AV209:AV214" si="885">(IF(Q209="","",(IF(MID(Q209,2,1)="-",LEFT(Q209,1),LEFT(Q209,2)))+0))</f>
        <v/>
      </c>
      <c r="AW209" s="47"/>
      <c r="AX209" s="48">
        <f>(IF(S209="","",(IF(MID(S209,2,1)="-",LEFT(S209,1),LEFT(S209,2)))+0))</f>
        <v>3</v>
      </c>
      <c r="AY209" s="48">
        <f>(IF(T209="","",(IF(MID(T209,2,1)="-",LEFT(T209,1),LEFT(T209,2)))+0))</f>
        <v>1</v>
      </c>
      <c r="AZ209" s="48">
        <f>(IF(U209="","",(IF(MID(U209,2,1)="-",LEFT(U209,1),LEFT(U209,2)))+0))</f>
        <v>8</v>
      </c>
      <c r="BA209" s="48">
        <f>(IF(V209="","",(IF(MID(V209,2,1)="-",LEFT(V209,1),LEFT(V209,2)))+0))</f>
        <v>5</v>
      </c>
      <c r="BB209" s="46">
        <f>(IF(W209="","",(IF(MID(W209,2,1)="-",LEFT(W209,1),LEFT(W209,2)))+0))</f>
        <v>2</v>
      </c>
      <c r="BP209" s="9"/>
      <c r="BQ209" s="49">
        <f t="shared" si="874"/>
        <v>0</v>
      </c>
      <c r="BR209" s="48">
        <f t="shared" si="877"/>
        <v>1</v>
      </c>
      <c r="BS209" s="48" t="str">
        <f t="shared" si="880"/>
        <v/>
      </c>
      <c r="BT209" s="48">
        <f t="shared" si="883"/>
        <v>4</v>
      </c>
      <c r="BU209" s="48" t="str">
        <f t="shared" ref="BU209:BU214" si="886">(IF(Q209="","",IF(RIGHT(Q209,2)="10",RIGHT(Q209,2),RIGHT(Q209,1))+0))</f>
        <v/>
      </c>
      <c r="BV209" s="47"/>
      <c r="BW209" s="48">
        <f>(IF(S209="","",IF(RIGHT(S209,2)="10",RIGHT(S209,2),RIGHT(S209,1))+0))</f>
        <v>1</v>
      </c>
      <c r="BX209" s="48">
        <f>(IF(T209="","",IF(RIGHT(T209,2)="10",RIGHT(T209,2),RIGHT(T209,1))+0))</f>
        <v>2</v>
      </c>
      <c r="BY209" s="48">
        <f>(IF(U209="","",IF(RIGHT(U209,2)="10",RIGHT(U209,2),RIGHT(U209,1))+0))</f>
        <v>0</v>
      </c>
      <c r="BZ209" s="48">
        <f>(IF(V209="","",IF(RIGHT(V209,2)="10",RIGHT(V209,2),RIGHT(V209,1))+0))</f>
        <v>3</v>
      </c>
      <c r="CA209" s="46">
        <f>(IF(W209="","",IF(RIGHT(W209,2)="10",RIGHT(W209,2),RIGHT(W209,1))+0))</f>
        <v>1</v>
      </c>
      <c r="CO209" s="9"/>
      <c r="CP209" s="49" t="str">
        <f t="shared" si="875"/>
        <v>D</v>
      </c>
      <c r="CQ209" s="48" t="str">
        <f t="shared" si="878"/>
        <v>D</v>
      </c>
      <c r="CR209" s="48" t="str">
        <f t="shared" si="881"/>
        <v/>
      </c>
      <c r="CS209" s="48" t="str">
        <f t="shared" si="884"/>
        <v>A</v>
      </c>
      <c r="CT209" s="48" t="str">
        <f t="shared" ref="CT209:CT214" si="887">(IF(Q209="","",IF(AV209&gt;BU209,"H",IF(AV209&lt;BU209,"A","D"))))</f>
        <v/>
      </c>
      <c r="CU209" s="47"/>
      <c r="CV209" s="48" t="str">
        <f>(IF(S209="","",IF(AX209&gt;BW209,"H",IF(AX209&lt;BW209,"A","D"))))</f>
        <v>H</v>
      </c>
      <c r="CW209" s="48" t="str">
        <f>(IF(T209="","",IF(AY209&gt;BX209,"H",IF(AY209&lt;BX209,"A","D"))))</f>
        <v>A</v>
      </c>
      <c r="CX209" s="48" t="str">
        <f>(IF(U209="","",IF(AZ209&gt;BY209,"H",IF(AZ209&lt;BY209,"A","D"))))</f>
        <v>H</v>
      </c>
      <c r="CY209" s="48" t="str">
        <f>(IF(V209="","",IF(BA209&gt;BZ209,"H",IF(BA209&lt;BZ209,"A","D"))))</f>
        <v>H</v>
      </c>
      <c r="CZ209" s="46" t="str">
        <f>(IF(W209="","",IF(BB209&gt;CA209,"H",IF(BB209&lt;CA209,"A","D"))))</f>
        <v>H</v>
      </c>
      <c r="DN209" s="9"/>
      <c r="DO209" s="17" t="str">
        <f t="shared" si="839"/>
        <v>Phoenix Sports</v>
      </c>
      <c r="DP209" s="21">
        <f t="shared" si="840"/>
        <v>15</v>
      </c>
      <c r="DQ209" s="11">
        <f t="shared" si="841"/>
        <v>4</v>
      </c>
      <c r="DR209" s="11">
        <f t="shared" si="842"/>
        <v>2</v>
      </c>
      <c r="DS209" s="11">
        <f t="shared" si="843"/>
        <v>2</v>
      </c>
      <c r="DT209" s="11">
        <f>COUNTIF(CU$204:CU$214,"A")</f>
        <v>4</v>
      </c>
      <c r="DU209" s="11">
        <f>COUNTIF(CU$204:CU$214,"D")</f>
        <v>1</v>
      </c>
      <c r="DV209" s="11">
        <f>COUNTIF(CU$204:CU$214,"H")</f>
        <v>2</v>
      </c>
      <c r="DW209" s="21">
        <f t="shared" si="844"/>
        <v>8</v>
      </c>
      <c r="DX209" s="21">
        <f t="shared" si="845"/>
        <v>3</v>
      </c>
      <c r="DY209" s="21">
        <f t="shared" si="846"/>
        <v>4</v>
      </c>
      <c r="DZ209" s="20">
        <f>SUM($AR209:$BO209)+SUM(BV$204:BV$214)</f>
        <v>35</v>
      </c>
      <c r="EA209" s="20">
        <f>SUM($BQ209:$CN209)+SUM(AW$204:AW$214)</f>
        <v>24</v>
      </c>
      <c r="EB209" s="21">
        <f t="shared" si="847"/>
        <v>27</v>
      </c>
      <c r="EC209" s="20">
        <f t="shared" si="848"/>
        <v>11</v>
      </c>
      <c r="ED209" s="9"/>
      <c r="EE209" s="11">
        <f t="shared" si="849"/>
        <v>15</v>
      </c>
      <c r="EF209" s="11">
        <f t="shared" si="850"/>
        <v>8</v>
      </c>
      <c r="EG209" s="11">
        <f t="shared" si="851"/>
        <v>3</v>
      </c>
      <c r="EH209" s="11">
        <f t="shared" si="852"/>
        <v>4</v>
      </c>
      <c r="EI209" s="11">
        <f t="shared" si="853"/>
        <v>35</v>
      </c>
      <c r="EJ209" s="11">
        <f t="shared" si="854"/>
        <v>24</v>
      </c>
      <c r="EK209" s="11">
        <f t="shared" si="855"/>
        <v>27</v>
      </c>
      <c r="EL209" s="11">
        <f t="shared" si="856"/>
        <v>11</v>
      </c>
      <c r="EN209" s="8">
        <f t="shared" si="857"/>
        <v>0</v>
      </c>
      <c r="EO209" s="8">
        <f t="shared" si="858"/>
        <v>0</v>
      </c>
      <c r="EP209" s="8">
        <f t="shared" si="859"/>
        <v>0</v>
      </c>
      <c r="EQ209" s="8">
        <f t="shared" si="860"/>
        <v>0</v>
      </c>
      <c r="ER209" s="8">
        <f t="shared" si="861"/>
        <v>0</v>
      </c>
      <c r="ES209" s="8">
        <f t="shared" si="862"/>
        <v>0</v>
      </c>
      <c r="ET209" s="8">
        <f t="shared" si="863"/>
        <v>0</v>
      </c>
      <c r="EU209" s="8">
        <f t="shared" si="864"/>
        <v>0</v>
      </c>
      <c r="EW209" s="8" t="str">
        <f t="shared" si="865"/>
        <v/>
      </c>
      <c r="EX209" s="8" t="str">
        <f t="shared" si="866"/>
        <v/>
      </c>
      <c r="EY209" s="8" t="str">
        <f t="shared" si="867"/>
        <v/>
      </c>
      <c r="EZ209" s="8" t="str">
        <f t="shared" si="868"/>
        <v/>
      </c>
      <c r="FA209" s="8" t="str">
        <f t="shared" si="869"/>
        <v/>
      </c>
      <c r="FB209" s="8" t="str">
        <f t="shared" si="870"/>
        <v/>
      </c>
      <c r="FC209" s="8" t="str">
        <f t="shared" si="871"/>
        <v/>
      </c>
      <c r="FD209" s="8" t="str">
        <f t="shared" si="872"/>
        <v/>
      </c>
      <c r="FF209" s="79" t="s">
        <v>513</v>
      </c>
      <c r="FG209" s="61">
        <v>32</v>
      </c>
      <c r="FH209" s="60">
        <v>18</v>
      </c>
      <c r="FI209" s="28"/>
      <c r="FJ209" s="60">
        <v>35</v>
      </c>
      <c r="FK209" s="59"/>
      <c r="FL209" s="59"/>
      <c r="FM209" s="60">
        <v>25</v>
      </c>
      <c r="FN209" s="60">
        <v>24</v>
      </c>
      <c r="FO209" s="60">
        <v>20</v>
      </c>
      <c r="FP209" s="60">
        <v>16</v>
      </c>
      <c r="FQ209" s="58">
        <v>18</v>
      </c>
      <c r="FR209" s="10"/>
      <c r="FS209" s="10"/>
      <c r="FT209" s="9"/>
    </row>
    <row r="210" spans="1:185" s="17" customFormat="1" x14ac:dyDescent="0.2">
      <c r="A210" s="8">
        <v>7</v>
      </c>
      <c r="B210" s="8" t="s">
        <v>394</v>
      </c>
      <c r="C210" s="16">
        <v>10</v>
      </c>
      <c r="D210" s="16">
        <v>4</v>
      </c>
      <c r="E210" s="16">
        <v>2</v>
      </c>
      <c r="F210" s="16">
        <v>4</v>
      </c>
      <c r="G210" s="16">
        <v>25</v>
      </c>
      <c r="H210" s="16">
        <v>38</v>
      </c>
      <c r="I210" s="15">
        <v>14</v>
      </c>
      <c r="J210" s="16">
        <f t="shared" si="808"/>
        <v>-13</v>
      </c>
      <c r="L210" s="79" t="s">
        <v>53</v>
      </c>
      <c r="M210" s="30"/>
      <c r="N210" s="29" t="s">
        <v>83</v>
      </c>
      <c r="O210" s="29" t="s">
        <v>16</v>
      </c>
      <c r="P210" s="29" t="s">
        <v>79</v>
      </c>
      <c r="Q210" s="28"/>
      <c r="R210" s="29" t="s">
        <v>109</v>
      </c>
      <c r="S210" s="28"/>
      <c r="T210" s="29" t="s">
        <v>35</v>
      </c>
      <c r="U210" s="28"/>
      <c r="V210" s="28"/>
      <c r="W210" s="32" t="s">
        <v>21</v>
      </c>
      <c r="X210" s="13"/>
      <c r="Y210" s="13"/>
      <c r="Z210" s="13"/>
      <c r="AA210" s="13"/>
      <c r="AB210" s="79" t="s">
        <v>53</v>
      </c>
      <c r="AC210" s="30"/>
      <c r="AD210" s="29" t="s">
        <v>370</v>
      </c>
      <c r="AE210" s="29" t="s">
        <v>119</v>
      </c>
      <c r="AF210" s="29" t="s">
        <v>274</v>
      </c>
      <c r="AG210" s="28"/>
      <c r="AH210" s="29" t="s">
        <v>263</v>
      </c>
      <c r="AI210" s="28"/>
      <c r="AJ210" s="29" t="s">
        <v>275</v>
      </c>
      <c r="AK210" s="28"/>
      <c r="AL210" s="28"/>
      <c r="AM210" s="32" t="s">
        <v>158</v>
      </c>
      <c r="AN210" s="13"/>
      <c r="AO210" s="13"/>
      <c r="AP210" s="13"/>
      <c r="AQ210" s="12"/>
      <c r="AR210" s="49" t="str">
        <f t="shared" si="873"/>
        <v/>
      </c>
      <c r="AS210" s="48">
        <f t="shared" si="876"/>
        <v>2</v>
      </c>
      <c r="AT210" s="48">
        <f t="shared" si="879"/>
        <v>2</v>
      </c>
      <c r="AU210" s="48">
        <f t="shared" si="882"/>
        <v>0</v>
      </c>
      <c r="AV210" s="48" t="str">
        <f t="shared" si="885"/>
        <v/>
      </c>
      <c r="AW210" s="48">
        <f>(IF(R210="","",(IF(MID(R210,2,1)="-",LEFT(R210,1),LEFT(R210,2)))+0))</f>
        <v>2</v>
      </c>
      <c r="AX210" s="47"/>
      <c r="AY210" s="48">
        <f>(IF(T210="","",(IF(MID(T210,2,1)="-",LEFT(T210,1),LEFT(T210,2)))+0))</f>
        <v>1</v>
      </c>
      <c r="AZ210" s="48" t="str">
        <f>(IF(U210="","",(IF(MID(U210,2,1)="-",LEFT(U210,1),LEFT(U210,2)))+0))</f>
        <v/>
      </c>
      <c r="BA210" s="48" t="str">
        <f>(IF(V210="","",(IF(MID(V210,2,1)="-",LEFT(V210,1),LEFT(V210,2)))+0))</f>
        <v/>
      </c>
      <c r="BB210" s="46">
        <f>(IF(W210="","",(IF(MID(W210,2,1)="-",LEFT(W210,1),LEFT(W210,2)))+0))</f>
        <v>2</v>
      </c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9"/>
      <c r="BQ210" s="49" t="str">
        <f t="shared" si="874"/>
        <v/>
      </c>
      <c r="BR210" s="48">
        <f t="shared" si="877"/>
        <v>3</v>
      </c>
      <c r="BS210" s="48">
        <f t="shared" si="880"/>
        <v>1</v>
      </c>
      <c r="BT210" s="48">
        <f t="shared" si="883"/>
        <v>2</v>
      </c>
      <c r="BU210" s="48" t="str">
        <f t="shared" si="886"/>
        <v/>
      </c>
      <c r="BV210" s="48">
        <f>(IF(R210="","",IF(RIGHT(R210,2)="10",RIGHT(R210,2),RIGHT(R210,1))+0))</f>
        <v>4</v>
      </c>
      <c r="BW210" s="47"/>
      <c r="BX210" s="48">
        <f>(IF(T210="","",IF(RIGHT(T210,2)="10",RIGHT(T210,2),RIGHT(T210,1))+0))</f>
        <v>2</v>
      </c>
      <c r="BY210" s="48" t="str">
        <f>(IF(U210="","",IF(RIGHT(U210,2)="10",RIGHT(U210,2),RIGHT(U210,1))+0))</f>
        <v/>
      </c>
      <c r="BZ210" s="48" t="str">
        <f>(IF(V210="","",IF(RIGHT(V210,2)="10",RIGHT(V210,2),RIGHT(V210,1))+0))</f>
        <v/>
      </c>
      <c r="CA210" s="46">
        <f>(IF(W210="","",IF(RIGHT(W210,2)="10",RIGHT(W210,2),RIGHT(W210,1))+0))</f>
        <v>2</v>
      </c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9"/>
      <c r="CP210" s="49" t="str">
        <f t="shared" si="875"/>
        <v/>
      </c>
      <c r="CQ210" s="48" t="str">
        <f t="shared" si="878"/>
        <v>A</v>
      </c>
      <c r="CR210" s="48" t="str">
        <f t="shared" si="881"/>
        <v>H</v>
      </c>
      <c r="CS210" s="48" t="str">
        <f t="shared" si="884"/>
        <v>A</v>
      </c>
      <c r="CT210" s="48" t="str">
        <f t="shared" si="887"/>
        <v/>
      </c>
      <c r="CU210" s="48" t="str">
        <f>(IF(R210="","",IF(AW210&gt;BV210,"H",IF(AW210&lt;BV210,"A","D"))))</f>
        <v>A</v>
      </c>
      <c r="CV210" s="47"/>
      <c r="CW210" s="48" t="str">
        <f>(IF(T210="","",IF(AY210&gt;BX210,"H",IF(AY210&lt;BX210,"A","D"))))</f>
        <v>A</v>
      </c>
      <c r="CX210" s="48" t="str">
        <f>(IF(U210="","",IF(AZ210&gt;BY210,"H",IF(AZ210&lt;BY210,"A","D"))))</f>
        <v/>
      </c>
      <c r="CY210" s="48" t="str">
        <f>(IF(V210="","",IF(BA210&gt;BZ210,"H",IF(BA210&lt;BZ210,"A","D"))))</f>
        <v/>
      </c>
      <c r="CZ210" s="46" t="str">
        <f>(IF(W210="","",IF(BB210&gt;CA210,"H",IF(BB210&lt;CA210,"A","D"))))</f>
        <v>D</v>
      </c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9"/>
      <c r="DO210" s="17" t="str">
        <f t="shared" si="839"/>
        <v>Ramsgate</v>
      </c>
      <c r="DP210" s="21">
        <f t="shared" si="840"/>
        <v>12</v>
      </c>
      <c r="DQ210" s="11">
        <f t="shared" si="841"/>
        <v>1</v>
      </c>
      <c r="DR210" s="11">
        <f t="shared" si="842"/>
        <v>1</v>
      </c>
      <c r="DS210" s="11">
        <f t="shared" si="843"/>
        <v>4</v>
      </c>
      <c r="DT210" s="11">
        <f>COUNTIF(CV$204:CV$214,"A")</f>
        <v>1</v>
      </c>
      <c r="DU210" s="11">
        <f>COUNTIF(CV$204:CV$214,"D")</f>
        <v>0</v>
      </c>
      <c r="DV210" s="11">
        <f>COUNTIF(CV$204:CV$214,"H")</f>
        <v>5</v>
      </c>
      <c r="DW210" s="21">
        <f t="shared" si="844"/>
        <v>2</v>
      </c>
      <c r="DX210" s="21">
        <f t="shared" si="845"/>
        <v>1</v>
      </c>
      <c r="DY210" s="21">
        <f t="shared" si="846"/>
        <v>9</v>
      </c>
      <c r="DZ210" s="20">
        <f>SUM($AR210:$BO210)+SUM(BW$204:BW$214)</f>
        <v>17</v>
      </c>
      <c r="EA210" s="20">
        <f>SUM($BQ210:$CN210)+SUM(AX$204:AX$214)</f>
        <v>32</v>
      </c>
      <c r="EB210" s="21">
        <f t="shared" si="847"/>
        <v>7</v>
      </c>
      <c r="EC210" s="20">
        <f t="shared" si="848"/>
        <v>-15</v>
      </c>
      <c r="ED210" s="9"/>
      <c r="EE210" s="11">
        <f t="shared" si="849"/>
        <v>12</v>
      </c>
      <c r="EF210" s="11">
        <f t="shared" si="850"/>
        <v>2</v>
      </c>
      <c r="EG210" s="11">
        <f t="shared" si="851"/>
        <v>1</v>
      </c>
      <c r="EH210" s="11">
        <f t="shared" si="852"/>
        <v>9</v>
      </c>
      <c r="EI210" s="11">
        <f t="shared" si="853"/>
        <v>17</v>
      </c>
      <c r="EJ210" s="11">
        <f t="shared" si="854"/>
        <v>32</v>
      </c>
      <c r="EK210" s="11">
        <f t="shared" si="855"/>
        <v>7</v>
      </c>
      <c r="EL210" s="11">
        <f t="shared" si="856"/>
        <v>-15</v>
      </c>
      <c r="EM210" s="8"/>
      <c r="EN210" s="8">
        <f t="shared" si="857"/>
        <v>0</v>
      </c>
      <c r="EO210" s="8">
        <f t="shared" si="858"/>
        <v>0</v>
      </c>
      <c r="EP210" s="8">
        <f t="shared" si="859"/>
        <v>0</v>
      </c>
      <c r="EQ210" s="8">
        <f t="shared" si="860"/>
        <v>0</v>
      </c>
      <c r="ER210" s="8">
        <f t="shared" si="861"/>
        <v>0</v>
      </c>
      <c r="ES210" s="8">
        <f t="shared" si="862"/>
        <v>0</v>
      </c>
      <c r="ET210" s="8">
        <f t="shared" si="863"/>
        <v>0</v>
      </c>
      <c r="EU210" s="8">
        <f t="shared" si="864"/>
        <v>0</v>
      </c>
      <c r="EW210" s="8" t="str">
        <f t="shared" si="865"/>
        <v/>
      </c>
      <c r="EX210" s="8" t="str">
        <f t="shared" si="866"/>
        <v/>
      </c>
      <c r="EY210" s="8" t="str">
        <f t="shared" si="867"/>
        <v/>
      </c>
      <c r="EZ210" s="8" t="str">
        <f t="shared" si="868"/>
        <v/>
      </c>
      <c r="FA210" s="8" t="str">
        <f t="shared" si="869"/>
        <v/>
      </c>
      <c r="FB210" s="8" t="str">
        <f t="shared" si="870"/>
        <v/>
      </c>
      <c r="FC210" s="8" t="str">
        <f t="shared" si="871"/>
        <v/>
      </c>
      <c r="FD210" s="8" t="str">
        <f t="shared" si="872"/>
        <v/>
      </c>
      <c r="FF210" s="79" t="s">
        <v>53</v>
      </c>
      <c r="FG210" s="195"/>
      <c r="FH210" s="60">
        <v>30</v>
      </c>
      <c r="FI210" s="60">
        <v>25</v>
      </c>
      <c r="FJ210" s="60">
        <v>48</v>
      </c>
      <c r="FK210" s="28"/>
      <c r="FL210" s="60">
        <v>37</v>
      </c>
      <c r="FM210" s="59"/>
      <c r="FN210" s="60">
        <v>83</v>
      </c>
      <c r="FO210" s="28"/>
      <c r="FP210" s="28"/>
      <c r="FQ210" s="58">
        <v>39</v>
      </c>
      <c r="FR210" s="10"/>
      <c r="FS210" s="10"/>
      <c r="FT210" s="9"/>
      <c r="FU210" s="8"/>
      <c r="FV210" s="8"/>
      <c r="FW210" s="8"/>
      <c r="FX210" s="8"/>
      <c r="FY210" s="8"/>
      <c r="FZ210" s="8"/>
      <c r="GA210" s="8"/>
      <c r="GB210" s="8"/>
      <c r="GC210" s="8"/>
    </row>
    <row r="211" spans="1:185" s="17" customFormat="1" x14ac:dyDescent="0.2">
      <c r="A211" s="8">
        <v>8</v>
      </c>
      <c r="B211" s="8" t="s">
        <v>382</v>
      </c>
      <c r="C211" s="16">
        <v>16</v>
      </c>
      <c r="D211" s="16">
        <v>3</v>
      </c>
      <c r="E211" s="16">
        <v>3</v>
      </c>
      <c r="F211" s="16">
        <v>10</v>
      </c>
      <c r="G211" s="16">
        <v>26</v>
      </c>
      <c r="H211" s="16">
        <v>48</v>
      </c>
      <c r="I211" s="15">
        <v>12</v>
      </c>
      <c r="J211" s="16">
        <f t="shared" si="808"/>
        <v>-22</v>
      </c>
      <c r="L211" s="79" t="s">
        <v>394</v>
      </c>
      <c r="M211" s="30"/>
      <c r="N211" s="28"/>
      <c r="O211" s="29" t="s">
        <v>123</v>
      </c>
      <c r="P211" s="28"/>
      <c r="Q211" s="29" t="s">
        <v>75</v>
      </c>
      <c r="R211" s="29" t="s">
        <v>309</v>
      </c>
      <c r="S211" s="28"/>
      <c r="T211" s="28"/>
      <c r="U211" s="28"/>
      <c r="V211" s="29" t="s">
        <v>123</v>
      </c>
      <c r="W211" s="36"/>
      <c r="X211" s="13"/>
      <c r="Y211" s="13"/>
      <c r="Z211" s="13"/>
      <c r="AA211" s="13"/>
      <c r="AB211" s="79" t="s">
        <v>394</v>
      </c>
      <c r="AC211" s="30"/>
      <c r="AD211" s="28"/>
      <c r="AE211" s="29" t="s">
        <v>249</v>
      </c>
      <c r="AF211" s="28"/>
      <c r="AG211" s="29" t="s">
        <v>132</v>
      </c>
      <c r="AH211" s="29" t="s">
        <v>129</v>
      </c>
      <c r="AI211" s="28"/>
      <c r="AJ211" s="28"/>
      <c r="AK211" s="28"/>
      <c r="AL211" s="29" t="s">
        <v>211</v>
      </c>
      <c r="AM211" s="36"/>
      <c r="AN211" s="13"/>
      <c r="AO211" s="13"/>
      <c r="AP211" s="13"/>
      <c r="AQ211" s="12"/>
      <c r="AR211" s="49" t="str">
        <f t="shared" si="873"/>
        <v/>
      </c>
      <c r="AS211" s="48" t="str">
        <f t="shared" si="876"/>
        <v/>
      </c>
      <c r="AT211" s="48">
        <f t="shared" si="879"/>
        <v>6</v>
      </c>
      <c r="AU211" s="48" t="str">
        <f t="shared" si="882"/>
        <v/>
      </c>
      <c r="AV211" s="48">
        <f t="shared" si="885"/>
        <v>3</v>
      </c>
      <c r="AW211" s="48">
        <f>(IF(R211="","",(IF(MID(R211,2,1)="-",LEFT(R211,1),LEFT(R211,2)))+0))</f>
        <v>2</v>
      </c>
      <c r="AX211" s="48" t="str">
        <f>(IF(S211="","",(IF(MID(S211,2,1)="-",LEFT(S211,1),LEFT(S211,2)))+0))</f>
        <v/>
      </c>
      <c r="AY211" s="47"/>
      <c r="AZ211" s="48" t="str">
        <f>(IF(U211="","",(IF(MID(U211,2,1)="-",LEFT(U211,1),LEFT(U211,2)))+0))</f>
        <v/>
      </c>
      <c r="BA211" s="48">
        <f>(IF(V211="","",(IF(MID(V211,2,1)="-",LEFT(V211,1),LEFT(V211,2)))+0))</f>
        <v>6</v>
      </c>
      <c r="BB211" s="46" t="str">
        <f>(IF(W211="","",(IF(MID(W211,2,1)="-",LEFT(W211,1),LEFT(W211,2)))+0))</f>
        <v/>
      </c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9"/>
      <c r="BQ211" s="49" t="str">
        <f t="shared" si="874"/>
        <v/>
      </c>
      <c r="BR211" s="48" t="str">
        <f t="shared" si="877"/>
        <v/>
      </c>
      <c r="BS211" s="48">
        <f t="shared" si="880"/>
        <v>2</v>
      </c>
      <c r="BT211" s="48" t="str">
        <f t="shared" si="883"/>
        <v/>
      </c>
      <c r="BU211" s="48">
        <f t="shared" si="886"/>
        <v>3</v>
      </c>
      <c r="BV211" s="48">
        <f>(IF(R211="","",IF(RIGHT(R211,2)="10",RIGHT(R211,2),RIGHT(R211,1))+0))</f>
        <v>6</v>
      </c>
      <c r="BW211" s="48" t="str">
        <f>(IF(S211="","",IF(RIGHT(S211,2)="10",RIGHT(S211,2),RIGHT(S211,1))+0))</f>
        <v/>
      </c>
      <c r="BX211" s="47"/>
      <c r="BY211" s="48" t="str">
        <f>(IF(U211="","",IF(RIGHT(U211,2)="10",RIGHT(U211,2),RIGHT(U211,1))+0))</f>
        <v/>
      </c>
      <c r="BZ211" s="48">
        <f>(IF(V211="","",IF(RIGHT(V211,2)="10",RIGHT(V211,2),RIGHT(V211,1))+0))</f>
        <v>2</v>
      </c>
      <c r="CA211" s="46" t="str">
        <f>(IF(W211="","",IF(RIGHT(W211,2)="10",RIGHT(W211,2),RIGHT(W211,1))+0))</f>
        <v/>
      </c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9"/>
      <c r="CP211" s="49" t="str">
        <f t="shared" si="875"/>
        <v/>
      </c>
      <c r="CQ211" s="48" t="str">
        <f t="shared" si="878"/>
        <v/>
      </c>
      <c r="CR211" s="48" t="str">
        <f t="shared" si="881"/>
        <v>H</v>
      </c>
      <c r="CS211" s="48" t="str">
        <f t="shared" si="884"/>
        <v/>
      </c>
      <c r="CT211" s="48" t="str">
        <f t="shared" si="887"/>
        <v>D</v>
      </c>
      <c r="CU211" s="48" t="str">
        <f>(IF(R211="","",IF(AW211&gt;BV211,"H",IF(AW211&lt;BV211,"A","D"))))</f>
        <v>A</v>
      </c>
      <c r="CV211" s="48" t="str">
        <f>(IF(S211="","",IF(AX211&gt;BW211,"H",IF(AX211&lt;BW211,"A","D"))))</f>
        <v/>
      </c>
      <c r="CW211" s="47"/>
      <c r="CX211" s="48" t="str">
        <f>(IF(U211="","",IF(AZ211&gt;BY211,"H",IF(AZ211&lt;BY211,"A","D"))))</f>
        <v/>
      </c>
      <c r="CY211" s="48" t="str">
        <f>(IF(V211="","",IF(BA211&gt;BZ211,"H",IF(BA211&lt;BZ211,"A","D"))))</f>
        <v>H</v>
      </c>
      <c r="CZ211" s="46" t="str">
        <f>(IF(W211="","",IF(BB211&gt;CA211,"H",IF(BB211&lt;CA211,"A","D"))))</f>
        <v/>
      </c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9"/>
      <c r="DO211" s="17" t="str">
        <f t="shared" si="839"/>
        <v>Sittingbourne</v>
      </c>
      <c r="DP211" s="21">
        <f t="shared" si="840"/>
        <v>10</v>
      </c>
      <c r="DQ211" s="11">
        <f t="shared" si="841"/>
        <v>2</v>
      </c>
      <c r="DR211" s="11">
        <f t="shared" si="842"/>
        <v>1</v>
      </c>
      <c r="DS211" s="11">
        <f t="shared" si="843"/>
        <v>1</v>
      </c>
      <c r="DT211" s="11">
        <f>COUNTIF(CW$204:CW$214,"A")</f>
        <v>2</v>
      </c>
      <c r="DU211" s="11">
        <f>COUNTIF(CW$204:CW$214,"D")</f>
        <v>1</v>
      </c>
      <c r="DV211" s="11">
        <f>COUNTIF(CW$204:CW$214,"H")</f>
        <v>3</v>
      </c>
      <c r="DW211" s="21">
        <f t="shared" si="844"/>
        <v>4</v>
      </c>
      <c r="DX211" s="21">
        <f t="shared" si="845"/>
        <v>2</v>
      </c>
      <c r="DY211" s="21">
        <f t="shared" si="846"/>
        <v>4</v>
      </c>
      <c r="DZ211" s="20">
        <f>SUM($AR211:$BO211)+SUM(BX$204:BX$214)</f>
        <v>25</v>
      </c>
      <c r="EA211" s="20">
        <f>SUM($BQ211:$CN211)+SUM(AY$204:AY$214)</f>
        <v>38</v>
      </c>
      <c r="EB211" s="21">
        <f t="shared" si="847"/>
        <v>14</v>
      </c>
      <c r="EC211" s="20">
        <f t="shared" si="848"/>
        <v>-13</v>
      </c>
      <c r="ED211" s="9"/>
      <c r="EE211" s="11">
        <f t="shared" si="849"/>
        <v>10</v>
      </c>
      <c r="EF211" s="11">
        <f t="shared" si="850"/>
        <v>4</v>
      </c>
      <c r="EG211" s="11">
        <f t="shared" si="851"/>
        <v>2</v>
      </c>
      <c r="EH211" s="11">
        <f t="shared" si="852"/>
        <v>4</v>
      </c>
      <c r="EI211" s="11">
        <f t="shared" si="853"/>
        <v>25</v>
      </c>
      <c r="EJ211" s="11">
        <f t="shared" si="854"/>
        <v>38</v>
      </c>
      <c r="EK211" s="11">
        <f t="shared" si="855"/>
        <v>14</v>
      </c>
      <c r="EL211" s="11">
        <f t="shared" si="856"/>
        <v>-13</v>
      </c>
      <c r="EM211" s="8"/>
      <c r="EN211" s="8">
        <f t="shared" si="857"/>
        <v>0</v>
      </c>
      <c r="EO211" s="8">
        <f t="shared" si="858"/>
        <v>0</v>
      </c>
      <c r="EP211" s="8">
        <f t="shared" si="859"/>
        <v>0</v>
      </c>
      <c r="EQ211" s="8">
        <f t="shared" si="860"/>
        <v>0</v>
      </c>
      <c r="ER211" s="8">
        <f t="shared" si="861"/>
        <v>0</v>
      </c>
      <c r="ES211" s="8">
        <f t="shared" si="862"/>
        <v>0</v>
      </c>
      <c r="ET211" s="8">
        <f t="shared" si="863"/>
        <v>0</v>
      </c>
      <c r="EU211" s="8">
        <f t="shared" si="864"/>
        <v>0</v>
      </c>
      <c r="EW211" s="8" t="str">
        <f t="shared" si="865"/>
        <v/>
      </c>
      <c r="EX211" s="8" t="str">
        <f t="shared" si="866"/>
        <v/>
      </c>
      <c r="EY211" s="8" t="str">
        <f t="shared" si="867"/>
        <v/>
      </c>
      <c r="EZ211" s="8" t="str">
        <f t="shared" si="868"/>
        <v/>
      </c>
      <c r="FA211" s="8" t="str">
        <f t="shared" si="869"/>
        <v/>
      </c>
      <c r="FB211" s="8" t="str">
        <f t="shared" si="870"/>
        <v/>
      </c>
      <c r="FC211" s="8" t="str">
        <f t="shared" si="871"/>
        <v/>
      </c>
      <c r="FD211" s="8" t="str">
        <f t="shared" si="872"/>
        <v/>
      </c>
      <c r="FF211" s="79" t="s">
        <v>394</v>
      </c>
      <c r="FG211" s="30"/>
      <c r="FH211" s="28"/>
      <c r="FI211" s="60">
        <v>87</v>
      </c>
      <c r="FJ211" s="28"/>
      <c r="FK211" s="60">
        <v>35</v>
      </c>
      <c r="FL211" s="60">
        <v>45</v>
      </c>
      <c r="FM211" s="59"/>
      <c r="FN211" s="59"/>
      <c r="FO211" s="59"/>
      <c r="FP211" s="60">
        <v>42</v>
      </c>
      <c r="FQ211" s="36"/>
      <c r="FR211" s="10"/>
      <c r="FS211" s="10"/>
      <c r="FT211" s="9"/>
      <c r="FU211" s="8"/>
      <c r="FV211" s="8"/>
      <c r="FW211" s="8"/>
      <c r="FX211" s="8"/>
      <c r="FY211" s="8"/>
      <c r="FZ211" s="8"/>
      <c r="GA211" s="8"/>
      <c r="GB211" s="8"/>
      <c r="GC211" s="8"/>
    </row>
    <row r="212" spans="1:185" s="8" customFormat="1" x14ac:dyDescent="0.2">
      <c r="A212" s="8">
        <v>9</v>
      </c>
      <c r="B212" s="8" t="s">
        <v>54</v>
      </c>
      <c r="C212" s="16">
        <v>11</v>
      </c>
      <c r="D212" s="16">
        <v>3</v>
      </c>
      <c r="E212" s="16">
        <v>2</v>
      </c>
      <c r="F212" s="16">
        <v>6</v>
      </c>
      <c r="G212" s="16">
        <v>24</v>
      </c>
      <c r="H212" s="16">
        <v>39</v>
      </c>
      <c r="I212" s="15">
        <v>11</v>
      </c>
      <c r="J212" s="16">
        <f t="shared" si="808"/>
        <v>-15</v>
      </c>
      <c r="L212" s="79" t="s">
        <v>54</v>
      </c>
      <c r="M212" s="30"/>
      <c r="N212" s="28"/>
      <c r="O212" s="29" t="s">
        <v>16</v>
      </c>
      <c r="P212" s="29" t="s">
        <v>135</v>
      </c>
      <c r="Q212" s="29" t="s">
        <v>83</v>
      </c>
      <c r="R212" s="28"/>
      <c r="S212" s="28"/>
      <c r="T212" s="28"/>
      <c r="U212" s="28"/>
      <c r="V212" s="28"/>
      <c r="W212" s="32" t="s">
        <v>109</v>
      </c>
      <c r="X212" s="13"/>
      <c r="Y212" s="13"/>
      <c r="Z212" s="13"/>
      <c r="AA212" s="13"/>
      <c r="AB212" s="79" t="s">
        <v>54</v>
      </c>
      <c r="AC212" s="30"/>
      <c r="AD212" s="28"/>
      <c r="AE212" s="29" t="s">
        <v>23</v>
      </c>
      <c r="AF212" s="29" t="s">
        <v>4</v>
      </c>
      <c r="AG212" s="29" t="s">
        <v>125</v>
      </c>
      <c r="AH212" s="28"/>
      <c r="AI212" s="28"/>
      <c r="AJ212" s="28"/>
      <c r="AK212" s="28"/>
      <c r="AL212" s="28"/>
      <c r="AM212" s="32" t="s">
        <v>371</v>
      </c>
      <c r="AN212" s="13"/>
      <c r="AO212" s="13"/>
      <c r="AP212" s="13"/>
      <c r="AQ212" s="12"/>
      <c r="AR212" s="49" t="str">
        <f t="shared" si="873"/>
        <v/>
      </c>
      <c r="AS212" s="48" t="str">
        <f t="shared" si="876"/>
        <v/>
      </c>
      <c r="AT212" s="48">
        <f t="shared" si="879"/>
        <v>2</v>
      </c>
      <c r="AU212" s="48">
        <f t="shared" si="882"/>
        <v>1</v>
      </c>
      <c r="AV212" s="48">
        <f t="shared" si="885"/>
        <v>2</v>
      </c>
      <c r="AW212" s="48" t="str">
        <f>(IF(R212="","",(IF(MID(R212,2,1)="-",LEFT(R212,1),LEFT(R212,2)))+0))</f>
        <v/>
      </c>
      <c r="AX212" s="48" t="str">
        <f>(IF(S212="","",(IF(MID(S212,2,1)="-",LEFT(S212,1),LEFT(S212,2)))+0))</f>
        <v/>
      </c>
      <c r="AY212" s="48" t="str">
        <f>(IF(T212="","",(IF(MID(T212,2,1)="-",LEFT(T212,1),LEFT(T212,2)))+0))</f>
        <v/>
      </c>
      <c r="AZ212" s="47"/>
      <c r="BA212" s="48" t="str">
        <f>(IF(V212="","",(IF(MID(V212,2,1)="-",LEFT(V212,1),LEFT(V212,2)))+0))</f>
        <v/>
      </c>
      <c r="BB212" s="46">
        <f>(IF(W212="","",(IF(MID(W212,2,1)="-",LEFT(W212,1),LEFT(W212,2)))+0))</f>
        <v>2</v>
      </c>
      <c r="BP212" s="34"/>
      <c r="BQ212" s="49" t="str">
        <f t="shared" si="874"/>
        <v/>
      </c>
      <c r="BR212" s="48" t="str">
        <f t="shared" si="877"/>
        <v/>
      </c>
      <c r="BS212" s="48">
        <f t="shared" si="880"/>
        <v>1</v>
      </c>
      <c r="BT212" s="48">
        <f t="shared" si="883"/>
        <v>3</v>
      </c>
      <c r="BU212" s="48">
        <f t="shared" si="886"/>
        <v>3</v>
      </c>
      <c r="BV212" s="48" t="str">
        <f>(IF(R212="","",IF(RIGHT(R212,2)="10",RIGHT(R212,2),RIGHT(R212,1))+0))</f>
        <v/>
      </c>
      <c r="BW212" s="48" t="str">
        <f>(IF(S212="","",IF(RIGHT(S212,2)="10",RIGHT(S212,2),RIGHT(S212,1))+0))</f>
        <v/>
      </c>
      <c r="BX212" s="48" t="str">
        <f>(IF(T212="","",IF(RIGHT(T212,2)="10",RIGHT(T212,2),RIGHT(T212,1))+0))</f>
        <v/>
      </c>
      <c r="BY212" s="47"/>
      <c r="BZ212" s="48" t="str">
        <f>(IF(V212="","",IF(RIGHT(V212,2)="10",RIGHT(V212,2),RIGHT(V212,1))+0))</f>
        <v/>
      </c>
      <c r="CA212" s="46">
        <f>(IF(W212="","",IF(RIGHT(W212,2)="10",RIGHT(W212,2),RIGHT(W212,1))+0))</f>
        <v>4</v>
      </c>
      <c r="CO212" s="34"/>
      <c r="CP212" s="49" t="str">
        <f t="shared" si="875"/>
        <v/>
      </c>
      <c r="CQ212" s="48" t="str">
        <f t="shared" si="878"/>
        <v/>
      </c>
      <c r="CR212" s="48" t="str">
        <f t="shared" si="881"/>
        <v>H</v>
      </c>
      <c r="CS212" s="48" t="str">
        <f t="shared" si="884"/>
        <v>A</v>
      </c>
      <c r="CT212" s="48" t="str">
        <f t="shared" si="887"/>
        <v>A</v>
      </c>
      <c r="CU212" s="48" t="str">
        <f>(IF(R212="","",IF(AW212&gt;BV212,"H",IF(AW212&lt;BV212,"A","D"))))</f>
        <v/>
      </c>
      <c r="CV212" s="48" t="str">
        <f>(IF(S212="","",IF(AX212&gt;BW212,"H",IF(AX212&lt;BW212,"A","D"))))</f>
        <v/>
      </c>
      <c r="CW212" s="48" t="str">
        <f>(IF(T212="","",IF(AY212&gt;BX212,"H",IF(AY212&lt;BX212,"A","D"))))</f>
        <v/>
      </c>
      <c r="CX212" s="47"/>
      <c r="CY212" s="48" t="str">
        <f>(IF(V212="","",IF(BA212&gt;BZ212,"H",IF(BA212&lt;BZ212,"A","D"))))</f>
        <v/>
      </c>
      <c r="CZ212" s="46" t="str">
        <f>(IF(W212="","",IF(BB212&gt;CA212,"H",IF(BB212&lt;CA212,"A","D"))))</f>
        <v>A</v>
      </c>
      <c r="DN212" s="34"/>
      <c r="DO212" s="17" t="str">
        <f t="shared" si="839"/>
        <v>South Park</v>
      </c>
      <c r="DP212" s="21">
        <f t="shared" si="840"/>
        <v>11</v>
      </c>
      <c r="DQ212" s="11">
        <f t="shared" si="841"/>
        <v>1</v>
      </c>
      <c r="DR212" s="11">
        <f t="shared" si="842"/>
        <v>0</v>
      </c>
      <c r="DS212" s="11">
        <f t="shared" si="843"/>
        <v>3</v>
      </c>
      <c r="DT212" s="11">
        <f>COUNTIF(CX$204:CX$214,"A")</f>
        <v>2</v>
      </c>
      <c r="DU212" s="11">
        <f>COUNTIF(CX$204:CX$214,"D")</f>
        <v>2</v>
      </c>
      <c r="DV212" s="11">
        <f>COUNTIF(CX$204:CX$214,"H")</f>
        <v>3</v>
      </c>
      <c r="DW212" s="21">
        <f t="shared" si="844"/>
        <v>3</v>
      </c>
      <c r="DX212" s="21">
        <f t="shared" si="845"/>
        <v>2</v>
      </c>
      <c r="DY212" s="21">
        <f t="shared" si="846"/>
        <v>6</v>
      </c>
      <c r="DZ212" s="20">
        <f>SUM($AR212:$BO212)+SUM(BY$204:BY$214)</f>
        <v>24</v>
      </c>
      <c r="EA212" s="20">
        <f>SUM($BQ212:$CN212)+SUM(AZ$204:AZ$214)</f>
        <v>39</v>
      </c>
      <c r="EB212" s="21">
        <f t="shared" si="847"/>
        <v>11</v>
      </c>
      <c r="EC212" s="20">
        <f t="shared" si="848"/>
        <v>-15</v>
      </c>
      <c r="ED212" s="9"/>
      <c r="EE212" s="11">
        <f t="shared" si="849"/>
        <v>11</v>
      </c>
      <c r="EF212" s="11">
        <f t="shared" si="850"/>
        <v>3</v>
      </c>
      <c r="EG212" s="11">
        <f t="shared" si="851"/>
        <v>2</v>
      </c>
      <c r="EH212" s="11">
        <f t="shared" si="852"/>
        <v>6</v>
      </c>
      <c r="EI212" s="11">
        <f t="shared" si="853"/>
        <v>24</v>
      </c>
      <c r="EJ212" s="11">
        <f t="shared" si="854"/>
        <v>39</v>
      </c>
      <c r="EK212" s="11">
        <f t="shared" si="855"/>
        <v>11</v>
      </c>
      <c r="EL212" s="11">
        <f t="shared" si="856"/>
        <v>-15</v>
      </c>
      <c r="EM212" s="17"/>
      <c r="EN212" s="8">
        <f t="shared" si="857"/>
        <v>0</v>
      </c>
      <c r="EO212" s="8">
        <f t="shared" si="858"/>
        <v>0</v>
      </c>
      <c r="EP212" s="8">
        <f t="shared" si="859"/>
        <v>0</v>
      </c>
      <c r="EQ212" s="8">
        <f t="shared" si="860"/>
        <v>0</v>
      </c>
      <c r="ER212" s="8">
        <f t="shared" si="861"/>
        <v>0</v>
      </c>
      <c r="ES212" s="8">
        <f t="shared" si="862"/>
        <v>0</v>
      </c>
      <c r="ET212" s="8">
        <f t="shared" si="863"/>
        <v>0</v>
      </c>
      <c r="EU212" s="8">
        <f t="shared" si="864"/>
        <v>0</v>
      </c>
      <c r="EW212" s="8" t="str">
        <f t="shared" si="865"/>
        <v/>
      </c>
      <c r="EX212" s="8" t="str">
        <f t="shared" si="866"/>
        <v/>
      </c>
      <c r="EY212" s="8" t="str">
        <f t="shared" si="867"/>
        <v/>
      </c>
      <c r="EZ212" s="8" t="str">
        <f t="shared" si="868"/>
        <v/>
      </c>
      <c r="FA212" s="8" t="str">
        <f t="shared" si="869"/>
        <v/>
      </c>
      <c r="FB212" s="8" t="str">
        <f t="shared" si="870"/>
        <v/>
      </c>
      <c r="FC212" s="8" t="str">
        <f t="shared" si="871"/>
        <v/>
      </c>
      <c r="FD212" s="8" t="str">
        <f t="shared" si="872"/>
        <v/>
      </c>
      <c r="FF212" s="79" t="s">
        <v>54</v>
      </c>
      <c r="FG212" s="195"/>
      <c r="FH212" s="28"/>
      <c r="FI212" s="60">
        <v>21</v>
      </c>
      <c r="FJ212" s="60">
        <v>21</v>
      </c>
      <c r="FK212" s="60">
        <v>24</v>
      </c>
      <c r="FL212" s="59"/>
      <c r="FM212" s="28"/>
      <c r="FN212" s="59"/>
      <c r="FO212" s="59"/>
      <c r="FP212" s="28"/>
      <c r="FQ212" s="58">
        <v>32</v>
      </c>
      <c r="FR212" s="10"/>
      <c r="FS212" s="10"/>
      <c r="FT212" s="9"/>
    </row>
    <row r="213" spans="1:185" s="17" customFormat="1" x14ac:dyDescent="0.2">
      <c r="A213" s="8">
        <v>10</v>
      </c>
      <c r="B213" s="8" t="s">
        <v>73</v>
      </c>
      <c r="C213" s="16">
        <v>14</v>
      </c>
      <c r="D213" s="16">
        <v>3</v>
      </c>
      <c r="E213" s="16">
        <v>1</v>
      </c>
      <c r="F213" s="16">
        <v>10</v>
      </c>
      <c r="G213" s="16">
        <v>28</v>
      </c>
      <c r="H213" s="16">
        <v>48</v>
      </c>
      <c r="I213" s="15">
        <v>10</v>
      </c>
      <c r="J213" s="16">
        <f t="shared" si="808"/>
        <v>-20</v>
      </c>
      <c r="L213" s="79" t="s">
        <v>73</v>
      </c>
      <c r="M213" s="33" t="s">
        <v>120</v>
      </c>
      <c r="N213" s="29" t="s">
        <v>106</v>
      </c>
      <c r="O213" s="29" t="s">
        <v>143</v>
      </c>
      <c r="P213" s="28"/>
      <c r="Q213" s="29" t="s">
        <v>165</v>
      </c>
      <c r="R213" s="29" t="s">
        <v>35</v>
      </c>
      <c r="S213" s="29" t="s">
        <v>302</v>
      </c>
      <c r="T213" s="28"/>
      <c r="U213" s="28"/>
      <c r="V213" s="28"/>
      <c r="W213" s="32" t="s">
        <v>99</v>
      </c>
      <c r="X213" s="35"/>
      <c r="Y213" s="35"/>
      <c r="Z213" s="35"/>
      <c r="AA213" s="13"/>
      <c r="AB213" s="79" t="s">
        <v>73</v>
      </c>
      <c r="AC213" s="33" t="s">
        <v>110</v>
      </c>
      <c r="AD213" s="29" t="s">
        <v>155</v>
      </c>
      <c r="AE213" s="29" t="s">
        <v>117</v>
      </c>
      <c r="AF213" s="28"/>
      <c r="AG213" s="29" t="s">
        <v>370</v>
      </c>
      <c r="AH213" s="29" t="s">
        <v>157</v>
      </c>
      <c r="AI213" s="29" t="s">
        <v>197</v>
      </c>
      <c r="AJ213" s="28"/>
      <c r="AK213" s="28"/>
      <c r="AL213" s="28"/>
      <c r="AM213" s="32" t="s">
        <v>119</v>
      </c>
      <c r="AN213" s="35"/>
      <c r="AO213" s="35"/>
      <c r="AP213" s="13"/>
      <c r="AQ213" s="12"/>
      <c r="AR213" s="49">
        <f t="shared" si="873"/>
        <v>0</v>
      </c>
      <c r="AS213" s="48">
        <f t="shared" si="876"/>
        <v>0</v>
      </c>
      <c r="AT213" s="48">
        <f t="shared" si="879"/>
        <v>3</v>
      </c>
      <c r="AU213" s="48" t="str">
        <f t="shared" si="882"/>
        <v/>
      </c>
      <c r="AV213" s="48">
        <f t="shared" si="885"/>
        <v>3</v>
      </c>
      <c r="AW213" s="48">
        <f>(IF(R213="","",(IF(MID(R213,2,1)="-",LEFT(R213,1),LEFT(R213,2)))+0))</f>
        <v>1</v>
      </c>
      <c r="AX213" s="48">
        <f>(IF(S213="","",(IF(MID(S213,2,1)="-",LEFT(S213,1),LEFT(S213,2)))+0))</f>
        <v>6</v>
      </c>
      <c r="AY213" s="48" t="str">
        <f>(IF(T213="","",(IF(MID(T213,2,1)="-",LEFT(T213,1),LEFT(T213,2)))+0))</f>
        <v/>
      </c>
      <c r="AZ213" s="48" t="str">
        <f>(IF(U213="","",(IF(MID(U213,2,1)="-",LEFT(U213,1),LEFT(U213,2)))+0))</f>
        <v/>
      </c>
      <c r="BA213" s="47"/>
      <c r="BB213" s="46">
        <f>(IF(W213="","",(IF(MID(W213,2,1)="-",LEFT(W213,1),LEFT(W213,2)))+0))</f>
        <v>1</v>
      </c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9"/>
      <c r="BQ213" s="49">
        <f t="shared" si="874"/>
        <v>1</v>
      </c>
      <c r="BR213" s="48">
        <f t="shared" si="877"/>
        <v>3</v>
      </c>
      <c r="BS213" s="48">
        <f t="shared" si="880"/>
        <v>1</v>
      </c>
      <c r="BT213" s="48" t="str">
        <f t="shared" si="883"/>
        <v/>
      </c>
      <c r="BU213" s="48">
        <f t="shared" si="886"/>
        <v>4</v>
      </c>
      <c r="BV213" s="48">
        <f>(IF(R213="","",IF(RIGHT(R213,2)="10",RIGHT(R213,2),RIGHT(R213,1))+0))</f>
        <v>2</v>
      </c>
      <c r="BW213" s="48">
        <f>(IF(S213="","",IF(RIGHT(S213,2)="10",RIGHT(S213,2),RIGHT(S213,1))+0))</f>
        <v>3</v>
      </c>
      <c r="BX213" s="48" t="str">
        <f>(IF(T213="","",IF(RIGHT(T213,2)="10",RIGHT(T213,2),RIGHT(T213,1))+0))</f>
        <v/>
      </c>
      <c r="BY213" s="48" t="str">
        <f>(IF(U213="","",IF(RIGHT(U213,2)="10",RIGHT(U213,2),RIGHT(U213,1))+0))</f>
        <v/>
      </c>
      <c r="BZ213" s="47"/>
      <c r="CA213" s="46">
        <f>(IF(W213="","",IF(RIGHT(W213,2)="10",RIGHT(W213,2),RIGHT(W213,1))+0))</f>
        <v>5</v>
      </c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9"/>
      <c r="CP213" s="49" t="str">
        <f t="shared" si="875"/>
        <v>A</v>
      </c>
      <c r="CQ213" s="48" t="str">
        <f t="shared" si="878"/>
        <v>A</v>
      </c>
      <c r="CR213" s="48" t="str">
        <f t="shared" si="881"/>
        <v>H</v>
      </c>
      <c r="CS213" s="48" t="str">
        <f t="shared" si="884"/>
        <v/>
      </c>
      <c r="CT213" s="48" t="str">
        <f t="shared" si="887"/>
        <v>A</v>
      </c>
      <c r="CU213" s="48" t="str">
        <f>(IF(R213="","",IF(AW213&gt;BV213,"H",IF(AW213&lt;BV213,"A","D"))))</f>
        <v>A</v>
      </c>
      <c r="CV213" s="48" t="str">
        <f>(IF(S213="","",IF(AX213&gt;BW213,"H",IF(AX213&lt;BW213,"A","D"))))</f>
        <v>H</v>
      </c>
      <c r="CW213" s="48" t="str">
        <f>(IF(T213="","",IF(AY213&gt;BX213,"H",IF(AY213&lt;BX213,"A","D"))))</f>
        <v/>
      </c>
      <c r="CX213" s="48" t="str">
        <f>(IF(U213="","",IF(AZ213&gt;BY213,"H",IF(AZ213&lt;BY213,"A","D"))))</f>
        <v/>
      </c>
      <c r="CY213" s="47"/>
      <c r="CZ213" s="46" t="str">
        <f>(IF(W213="","",IF(BB213&gt;CA213,"H",IF(BB213&lt;CA213,"A","D"))))</f>
        <v>A</v>
      </c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9"/>
      <c r="DO213" s="17" t="str">
        <f t="shared" si="839"/>
        <v>Three Bridges</v>
      </c>
      <c r="DP213" s="21">
        <f t="shared" si="840"/>
        <v>14</v>
      </c>
      <c r="DQ213" s="11">
        <f t="shared" si="841"/>
        <v>2</v>
      </c>
      <c r="DR213" s="11">
        <f t="shared" si="842"/>
        <v>0</v>
      </c>
      <c r="DS213" s="11">
        <f t="shared" si="843"/>
        <v>5</v>
      </c>
      <c r="DT213" s="11">
        <f>COUNTIF(CY$204:CY$214,"A")</f>
        <v>1</v>
      </c>
      <c r="DU213" s="11">
        <f>COUNTIF(CY$204:CY$214,"D")</f>
        <v>1</v>
      </c>
      <c r="DV213" s="11">
        <f>COUNTIF(CY$204:CY$214,"H")</f>
        <v>5</v>
      </c>
      <c r="DW213" s="21">
        <f t="shared" si="844"/>
        <v>3</v>
      </c>
      <c r="DX213" s="21">
        <f t="shared" si="845"/>
        <v>1</v>
      </c>
      <c r="DY213" s="21">
        <f t="shared" si="846"/>
        <v>10</v>
      </c>
      <c r="DZ213" s="20">
        <f>SUM($AR213:$BO213)+SUM(BZ$204:BZ$214)</f>
        <v>28</v>
      </c>
      <c r="EA213" s="20">
        <f>SUM($BQ213:$CN213)+SUM(BA$204:BA$214)</f>
        <v>48</v>
      </c>
      <c r="EB213" s="21">
        <f t="shared" ref="EB213:EB214" si="888">(DW213*3)+DX213</f>
        <v>10</v>
      </c>
      <c r="EC213" s="20">
        <f t="shared" si="848"/>
        <v>-20</v>
      </c>
      <c r="ED213" s="9"/>
      <c r="EE213" s="11">
        <f t="shared" si="849"/>
        <v>14</v>
      </c>
      <c r="EF213" s="11">
        <f t="shared" si="850"/>
        <v>3</v>
      </c>
      <c r="EG213" s="11">
        <f t="shared" si="851"/>
        <v>1</v>
      </c>
      <c r="EH213" s="11">
        <f t="shared" si="852"/>
        <v>10</v>
      </c>
      <c r="EI213" s="11">
        <f t="shared" si="853"/>
        <v>28</v>
      </c>
      <c r="EJ213" s="11">
        <f t="shared" si="854"/>
        <v>48</v>
      </c>
      <c r="EK213" s="11">
        <f t="shared" si="855"/>
        <v>10</v>
      </c>
      <c r="EL213" s="11">
        <f t="shared" si="856"/>
        <v>-20</v>
      </c>
      <c r="EM213" s="8"/>
      <c r="EN213" s="8">
        <f t="shared" si="857"/>
        <v>0</v>
      </c>
      <c r="EO213" s="8">
        <f t="shared" si="858"/>
        <v>0</v>
      </c>
      <c r="EP213" s="8">
        <f t="shared" si="859"/>
        <v>0</v>
      </c>
      <c r="EQ213" s="8">
        <f t="shared" si="860"/>
        <v>0</v>
      </c>
      <c r="ER213" s="8">
        <f t="shared" si="861"/>
        <v>0</v>
      </c>
      <c r="ES213" s="8">
        <f t="shared" si="862"/>
        <v>0</v>
      </c>
      <c r="ET213" s="8">
        <f t="shared" si="863"/>
        <v>0</v>
      </c>
      <c r="EU213" s="8">
        <f t="shared" si="864"/>
        <v>0</v>
      </c>
      <c r="EW213" s="8" t="str">
        <f t="shared" si="865"/>
        <v/>
      </c>
      <c r="EX213" s="8" t="str">
        <f t="shared" si="866"/>
        <v/>
      </c>
      <c r="EY213" s="8" t="str">
        <f t="shared" si="867"/>
        <v/>
      </c>
      <c r="EZ213" s="8" t="str">
        <f t="shared" si="868"/>
        <v/>
      </c>
      <c r="FA213" s="8" t="str">
        <f t="shared" si="869"/>
        <v/>
      </c>
      <c r="FB213" s="8" t="str">
        <f t="shared" si="870"/>
        <v/>
      </c>
      <c r="FC213" s="8" t="str">
        <f t="shared" si="871"/>
        <v/>
      </c>
      <c r="FD213" s="8" t="str">
        <f t="shared" si="872"/>
        <v/>
      </c>
      <c r="FF213" s="79" t="s">
        <v>73</v>
      </c>
      <c r="FG213" s="61">
        <v>11</v>
      </c>
      <c r="FH213" s="60">
        <v>12</v>
      </c>
      <c r="FI213" s="60">
        <v>30</v>
      </c>
      <c r="FJ213" s="28"/>
      <c r="FK213" s="60">
        <v>45</v>
      </c>
      <c r="FL213" s="60">
        <v>28</v>
      </c>
      <c r="FM213" s="60">
        <v>13</v>
      </c>
      <c r="FN213" s="28"/>
      <c r="FO213" s="59"/>
      <c r="FP213" s="28"/>
      <c r="FQ213" s="58">
        <v>32</v>
      </c>
      <c r="FR213" s="18"/>
      <c r="FS213" s="18"/>
      <c r="FT213" s="9"/>
      <c r="FU213" s="8"/>
      <c r="FV213" s="8"/>
      <c r="FW213" s="8"/>
      <c r="FX213" s="8"/>
      <c r="FY213" s="8"/>
      <c r="FZ213" s="8"/>
      <c r="GA213" s="8"/>
      <c r="GB213" s="8"/>
      <c r="GC213" s="8"/>
    </row>
    <row r="214" spans="1:185" s="8" customFormat="1" ht="12.75" thickBot="1" x14ac:dyDescent="0.25">
      <c r="A214" s="8">
        <v>11</v>
      </c>
      <c r="B214" s="8" t="s">
        <v>53</v>
      </c>
      <c r="C214" s="16">
        <v>12</v>
      </c>
      <c r="D214" s="16">
        <v>2</v>
      </c>
      <c r="E214" s="16">
        <v>1</v>
      </c>
      <c r="F214" s="16">
        <v>9</v>
      </c>
      <c r="G214" s="16">
        <v>17</v>
      </c>
      <c r="H214" s="16">
        <v>32</v>
      </c>
      <c r="I214" s="15">
        <v>7</v>
      </c>
      <c r="J214" s="16">
        <f t="shared" si="808"/>
        <v>-15</v>
      </c>
      <c r="L214" s="77" t="s">
        <v>196</v>
      </c>
      <c r="M214" s="199"/>
      <c r="N214" s="155" t="s">
        <v>55</v>
      </c>
      <c r="O214" s="155" t="s">
        <v>160</v>
      </c>
      <c r="P214" s="155" t="s">
        <v>55</v>
      </c>
      <c r="Q214" s="200"/>
      <c r="R214" s="200"/>
      <c r="S214" s="155" t="s">
        <v>98</v>
      </c>
      <c r="T214" s="155" t="s">
        <v>161</v>
      </c>
      <c r="U214" s="155" t="s">
        <v>120</v>
      </c>
      <c r="V214" s="200"/>
      <c r="W214" s="156"/>
      <c r="X214" s="35"/>
      <c r="Y214" s="35"/>
      <c r="Z214" s="13"/>
      <c r="AA214" s="13"/>
      <c r="AB214" s="77" t="s">
        <v>196</v>
      </c>
      <c r="AC214" s="199"/>
      <c r="AD214" s="155" t="s">
        <v>149</v>
      </c>
      <c r="AE214" s="155" t="s">
        <v>164</v>
      </c>
      <c r="AF214" s="155" t="s">
        <v>20</v>
      </c>
      <c r="AG214" s="200"/>
      <c r="AH214" s="200"/>
      <c r="AI214" s="155" t="s">
        <v>6</v>
      </c>
      <c r="AJ214" s="155" t="s">
        <v>3</v>
      </c>
      <c r="AK214" s="155" t="s">
        <v>5</v>
      </c>
      <c r="AL214" s="200"/>
      <c r="AM214" s="156"/>
      <c r="AN214" s="35"/>
      <c r="AO214" s="35"/>
      <c r="AP214" s="13"/>
      <c r="AQ214" s="12"/>
      <c r="AR214" s="45" t="str">
        <f t="shared" si="873"/>
        <v/>
      </c>
      <c r="AS214" s="44">
        <f t="shared" si="876"/>
        <v>1</v>
      </c>
      <c r="AT214" s="44">
        <f t="shared" si="879"/>
        <v>5</v>
      </c>
      <c r="AU214" s="44">
        <f t="shared" si="882"/>
        <v>1</v>
      </c>
      <c r="AV214" s="44" t="str">
        <f t="shared" si="885"/>
        <v/>
      </c>
      <c r="AW214" s="44" t="str">
        <f>(IF(R214="","",(IF(MID(R214,2,1)="-",LEFT(R214,1),LEFT(R214,2)))+0))</f>
        <v/>
      </c>
      <c r="AX214" s="44">
        <f>(IF(S214="","",(IF(MID(S214,2,1)="-",LEFT(S214,1),LEFT(S214,2)))+0))</f>
        <v>1</v>
      </c>
      <c r="AY214" s="44">
        <f>(IF(T214="","",(IF(MID(T214,2,1)="-",LEFT(T214,1),LEFT(T214,2)))+0))</f>
        <v>0</v>
      </c>
      <c r="AZ214" s="44">
        <f>(IF(U214="","",(IF(MID(U214,2,1)="-",LEFT(U214,1),LEFT(U214,2)))+0))</f>
        <v>0</v>
      </c>
      <c r="BA214" s="44" t="str">
        <f>(IF(V214="","",(IF(MID(V214,2,1)="-",LEFT(V214,1),LEFT(V214,2)))+0))</f>
        <v/>
      </c>
      <c r="BB214" s="43"/>
      <c r="BP214" s="9"/>
      <c r="BQ214" s="45" t="str">
        <f t="shared" si="874"/>
        <v/>
      </c>
      <c r="BR214" s="44">
        <f t="shared" si="877"/>
        <v>1</v>
      </c>
      <c r="BS214" s="44">
        <f t="shared" si="880"/>
        <v>1</v>
      </c>
      <c r="BT214" s="44">
        <f t="shared" si="883"/>
        <v>1</v>
      </c>
      <c r="BU214" s="44" t="str">
        <f t="shared" si="886"/>
        <v/>
      </c>
      <c r="BV214" s="44" t="str">
        <f>(IF(R214="","",IF(RIGHT(R214,2)="10",RIGHT(R214,2),RIGHT(R214,1))+0))</f>
        <v/>
      </c>
      <c r="BW214" s="44">
        <f>(IF(S214="","",IF(RIGHT(S214,2)="10",RIGHT(S214,2),RIGHT(S214,1))+0))</f>
        <v>0</v>
      </c>
      <c r="BX214" s="44">
        <f>(IF(T214="","",IF(RIGHT(T214,2)="10",RIGHT(T214,2),RIGHT(T214,1))+0))</f>
        <v>0</v>
      </c>
      <c r="BY214" s="44">
        <f>(IF(U214="","",IF(RIGHT(U214,2)="10",RIGHT(U214,2),RIGHT(U214,1))+0))</f>
        <v>1</v>
      </c>
      <c r="BZ214" s="44" t="str">
        <f>(IF(V214="","",IF(RIGHT(V214,2)="10",RIGHT(V214,2),RIGHT(V214,1))+0))</f>
        <v/>
      </c>
      <c r="CA214" s="43"/>
      <c r="CO214" s="9"/>
      <c r="CP214" s="45" t="str">
        <f t="shared" si="875"/>
        <v/>
      </c>
      <c r="CQ214" s="44" t="str">
        <f t="shared" si="878"/>
        <v>D</v>
      </c>
      <c r="CR214" s="44" t="str">
        <f t="shared" si="881"/>
        <v>H</v>
      </c>
      <c r="CS214" s="44" t="str">
        <f t="shared" si="884"/>
        <v>D</v>
      </c>
      <c r="CT214" s="44" t="str">
        <f t="shared" si="887"/>
        <v/>
      </c>
      <c r="CU214" s="44" t="str">
        <f>(IF(R214="","",IF(AW214&gt;BV214,"H",IF(AW214&lt;BV214,"A","D"))))</f>
        <v/>
      </c>
      <c r="CV214" s="44" t="str">
        <f>(IF(S214="","",IF(AX214&gt;BW214,"H",IF(AX214&lt;BW214,"A","D"))))</f>
        <v>H</v>
      </c>
      <c r="CW214" s="44" t="str">
        <f>(IF(T214="","",IF(AY214&gt;BX214,"H",IF(AY214&lt;BX214,"A","D"))))</f>
        <v>D</v>
      </c>
      <c r="CX214" s="44" t="str">
        <f>(IF(U214="","",IF(AZ214&gt;BY214,"H",IF(AZ214&lt;BY214,"A","D"))))</f>
        <v>A</v>
      </c>
      <c r="CY214" s="44" t="str">
        <f>(IF(V214="","",IF(BA214&gt;BZ214,"H",IF(BA214&lt;BZ214,"A","D"))))</f>
        <v/>
      </c>
      <c r="CZ214" s="43"/>
      <c r="DN214" s="9"/>
      <c r="DO214" s="17" t="str">
        <f t="shared" si="839"/>
        <v>Tooting &amp; Mitcham United</v>
      </c>
      <c r="DP214" s="21">
        <f t="shared" si="840"/>
        <v>14</v>
      </c>
      <c r="DQ214" s="11">
        <f t="shared" si="841"/>
        <v>2</v>
      </c>
      <c r="DR214" s="11">
        <f t="shared" si="842"/>
        <v>3</v>
      </c>
      <c r="DS214" s="11">
        <f t="shared" si="843"/>
        <v>1</v>
      </c>
      <c r="DT214" s="11">
        <f>COUNTIF(CZ$204:CZ$214,"A")</f>
        <v>4</v>
      </c>
      <c r="DU214" s="11">
        <f>COUNTIF(CZ$204:CZ$214,"D")</f>
        <v>3</v>
      </c>
      <c r="DV214" s="11">
        <f>COUNTIF(CZ$204:CZ$214,"H")</f>
        <v>1</v>
      </c>
      <c r="DW214" s="21">
        <f t="shared" si="844"/>
        <v>6</v>
      </c>
      <c r="DX214" s="21">
        <f t="shared" si="845"/>
        <v>6</v>
      </c>
      <c r="DY214" s="21">
        <f t="shared" si="846"/>
        <v>2</v>
      </c>
      <c r="DZ214" s="20">
        <f>SUM($AR214:$BO214)+SUM(CA$204:CA$214)</f>
        <v>26</v>
      </c>
      <c r="EA214" s="20">
        <f>SUM($BQ214:$CN214)+SUM(BB$204:BB$214)</f>
        <v>15</v>
      </c>
      <c r="EB214" s="21">
        <f t="shared" si="888"/>
        <v>24</v>
      </c>
      <c r="EC214" s="20">
        <f t="shared" si="848"/>
        <v>11</v>
      </c>
      <c r="ED214" s="9"/>
      <c r="EE214" s="11">
        <f t="shared" si="849"/>
        <v>14</v>
      </c>
      <c r="EF214" s="11">
        <f t="shared" si="850"/>
        <v>6</v>
      </c>
      <c r="EG214" s="11">
        <f t="shared" si="851"/>
        <v>6</v>
      </c>
      <c r="EH214" s="11">
        <f t="shared" si="852"/>
        <v>2</v>
      </c>
      <c r="EI214" s="11">
        <f t="shared" si="853"/>
        <v>26</v>
      </c>
      <c r="EJ214" s="11">
        <f t="shared" si="854"/>
        <v>15</v>
      </c>
      <c r="EK214" s="11">
        <f t="shared" si="855"/>
        <v>24</v>
      </c>
      <c r="EL214" s="11">
        <f t="shared" si="856"/>
        <v>11</v>
      </c>
      <c r="EN214" s="8">
        <f t="shared" si="857"/>
        <v>0</v>
      </c>
      <c r="EO214" s="8">
        <f t="shared" si="858"/>
        <v>0</v>
      </c>
      <c r="EP214" s="8">
        <f t="shared" si="859"/>
        <v>0</v>
      </c>
      <c r="EQ214" s="8">
        <f t="shared" si="860"/>
        <v>0</v>
      </c>
      <c r="ER214" s="8">
        <f t="shared" si="861"/>
        <v>0</v>
      </c>
      <c r="ES214" s="8">
        <f t="shared" si="862"/>
        <v>0</v>
      </c>
      <c r="ET214" s="8">
        <f t="shared" si="863"/>
        <v>0</v>
      </c>
      <c r="EU214" s="8">
        <f t="shared" si="864"/>
        <v>0</v>
      </c>
      <c r="EW214" s="8" t="str">
        <f t="shared" si="865"/>
        <v/>
      </c>
      <c r="EX214" s="8" t="str">
        <f t="shared" si="866"/>
        <v/>
      </c>
      <c r="EY214" s="8" t="str">
        <f t="shared" si="867"/>
        <v/>
      </c>
      <c r="EZ214" s="8" t="str">
        <f t="shared" si="868"/>
        <v/>
      </c>
      <c r="FA214" s="8" t="str">
        <f t="shared" si="869"/>
        <v/>
      </c>
      <c r="FB214" s="8" t="str">
        <f t="shared" si="870"/>
        <v/>
      </c>
      <c r="FC214" s="8" t="str">
        <f t="shared" si="871"/>
        <v/>
      </c>
      <c r="FD214" s="8" t="str">
        <f t="shared" si="872"/>
        <v/>
      </c>
      <c r="FF214" s="77" t="s">
        <v>196</v>
      </c>
      <c r="FG214" s="199"/>
      <c r="FH214" s="158">
        <v>26</v>
      </c>
      <c r="FI214" s="158">
        <v>35</v>
      </c>
      <c r="FJ214" s="158">
        <v>14</v>
      </c>
      <c r="FK214" s="200"/>
      <c r="FL214" s="202"/>
      <c r="FM214" s="158">
        <v>25</v>
      </c>
      <c r="FN214" s="158">
        <v>25</v>
      </c>
      <c r="FO214" s="158">
        <v>12</v>
      </c>
      <c r="FP214" s="202"/>
      <c r="FQ214" s="159"/>
      <c r="FR214" s="18"/>
      <c r="FS214" s="18"/>
      <c r="FT214" s="9"/>
    </row>
    <row r="215" spans="1:185" s="8" customFormat="1" x14ac:dyDescent="0.2">
      <c r="B215" s="75"/>
      <c r="C215" s="16"/>
      <c r="D215" s="14">
        <f>SUM(D204:D214)</f>
        <v>59</v>
      </c>
      <c r="E215" s="14">
        <f>SUM(E204:E214)</f>
        <v>32</v>
      </c>
      <c r="F215" s="14">
        <f>SUM(F204:F214)</f>
        <v>59</v>
      </c>
      <c r="G215" s="14">
        <f>SUM(G204:G214)</f>
        <v>332</v>
      </c>
      <c r="H215" s="14">
        <f>SUM(H204:H214)</f>
        <v>332</v>
      </c>
      <c r="I215" s="15"/>
      <c r="J215" s="14">
        <f>SUM(J204:J214)</f>
        <v>0</v>
      </c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2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E215" s="11"/>
      <c r="EF215" s="11"/>
      <c r="EG215" s="11"/>
      <c r="EH215" s="11"/>
      <c r="EI215" s="11"/>
      <c r="EJ215" s="11"/>
      <c r="EK215" s="11"/>
      <c r="EL215" s="11"/>
      <c r="FF215" s="13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9"/>
    </row>
    <row r="216" spans="1:185" s="8" customFormat="1" x14ac:dyDescent="0.2">
      <c r="A216" s="169" t="s">
        <v>0</v>
      </c>
      <c r="B216" s="88" t="s">
        <v>520</v>
      </c>
      <c r="C216" s="16"/>
      <c r="D216" s="16"/>
      <c r="E216" s="16"/>
      <c r="F216" s="16"/>
      <c r="G216" s="16"/>
      <c r="H216" s="16"/>
      <c r="I216" s="16"/>
      <c r="J216" s="16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2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E216" s="11"/>
      <c r="EF216" s="11"/>
      <c r="EG216" s="11"/>
      <c r="EH216" s="11"/>
      <c r="EI216" s="11"/>
      <c r="EJ216" s="11"/>
      <c r="EK216" s="11"/>
      <c r="EL216" s="11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9"/>
      <c r="FT216" s="9"/>
    </row>
    <row r="217" spans="1:185" s="8" customFormat="1" ht="12.75" thickBot="1" x14ac:dyDescent="0.25">
      <c r="A217" s="17" t="s">
        <v>116</v>
      </c>
      <c r="B217" s="55" t="s">
        <v>524</v>
      </c>
      <c r="C217" s="42" t="s">
        <v>431</v>
      </c>
      <c r="D217" s="15"/>
      <c r="E217" s="15"/>
      <c r="F217" s="15"/>
      <c r="G217" s="15"/>
      <c r="H217" s="15"/>
      <c r="I217" s="15"/>
      <c r="J217" s="15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2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E217" s="11"/>
      <c r="EF217" s="11"/>
      <c r="EG217" s="11"/>
      <c r="EH217" s="11"/>
      <c r="EI217" s="11"/>
      <c r="EJ217" s="11"/>
      <c r="EK217" s="11"/>
      <c r="EL217" s="11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9"/>
    </row>
    <row r="218" spans="1:185" s="8" customFormat="1" ht="12.75" thickBot="1" x14ac:dyDescent="0.25">
      <c r="A218" s="17" t="s">
        <v>51</v>
      </c>
      <c r="B218" s="17" t="s">
        <v>50</v>
      </c>
      <c r="C218" s="15" t="s">
        <v>42</v>
      </c>
      <c r="D218" s="15" t="s">
        <v>41</v>
      </c>
      <c r="E218" s="15" t="s">
        <v>40</v>
      </c>
      <c r="F218" s="15" t="s">
        <v>39</v>
      </c>
      <c r="G218" s="15" t="s">
        <v>38</v>
      </c>
      <c r="H218" s="15" t="s">
        <v>37</v>
      </c>
      <c r="I218" s="15" t="s">
        <v>36</v>
      </c>
      <c r="J218" s="15" t="s">
        <v>43</v>
      </c>
      <c r="L218" s="66" t="s">
        <v>154</v>
      </c>
      <c r="M218" s="41" t="s">
        <v>471</v>
      </c>
      <c r="N218" s="41" t="s">
        <v>484</v>
      </c>
      <c r="O218" s="41" t="s">
        <v>506</v>
      </c>
      <c r="P218" s="41" t="s">
        <v>414</v>
      </c>
      <c r="Q218" s="41" t="s">
        <v>507</v>
      </c>
      <c r="R218" s="41" t="s">
        <v>399</v>
      </c>
      <c r="S218" s="41" t="s">
        <v>508</v>
      </c>
      <c r="T218" s="41" t="s">
        <v>427</v>
      </c>
      <c r="U218" s="41" t="s">
        <v>522</v>
      </c>
      <c r="V218" s="40" t="s">
        <v>421</v>
      </c>
      <c r="W218" s="13"/>
      <c r="X218" s="13"/>
      <c r="Y218" s="13"/>
      <c r="Z218" s="13"/>
      <c r="AA218" s="13"/>
      <c r="AB218" s="66" t="s">
        <v>154</v>
      </c>
      <c r="AC218" s="41" t="s">
        <v>471</v>
      </c>
      <c r="AD218" s="41" t="s">
        <v>484</v>
      </c>
      <c r="AE218" s="41" t="s">
        <v>506</v>
      </c>
      <c r="AF218" s="41" t="s">
        <v>414</v>
      </c>
      <c r="AG218" s="41" t="s">
        <v>507</v>
      </c>
      <c r="AH218" s="41" t="s">
        <v>399</v>
      </c>
      <c r="AI218" s="41" t="s">
        <v>508</v>
      </c>
      <c r="AJ218" s="41" t="s">
        <v>427</v>
      </c>
      <c r="AK218" s="41" t="s">
        <v>522</v>
      </c>
      <c r="AL218" s="40" t="s">
        <v>421</v>
      </c>
      <c r="AM218" s="13"/>
      <c r="AN218" s="13"/>
      <c r="AO218" s="13"/>
      <c r="AP218" s="13"/>
      <c r="AQ218" s="12"/>
      <c r="DP218" s="16" t="s">
        <v>42</v>
      </c>
      <c r="DQ218" s="16" t="s">
        <v>49</v>
      </c>
      <c r="DR218" s="16" t="s">
        <v>48</v>
      </c>
      <c r="DS218" s="16" t="s">
        <v>47</v>
      </c>
      <c r="DT218" s="16" t="s">
        <v>46</v>
      </c>
      <c r="DU218" s="16" t="s">
        <v>45</v>
      </c>
      <c r="DV218" s="16" t="s">
        <v>44</v>
      </c>
      <c r="DW218" s="16" t="s">
        <v>41</v>
      </c>
      <c r="DX218" s="16" t="s">
        <v>40</v>
      </c>
      <c r="DY218" s="16" t="s">
        <v>39</v>
      </c>
      <c r="DZ218" s="16" t="s">
        <v>38</v>
      </c>
      <c r="EA218" s="16" t="s">
        <v>37</v>
      </c>
      <c r="EB218" s="16" t="s">
        <v>36</v>
      </c>
      <c r="EC218" s="16" t="s">
        <v>43</v>
      </c>
      <c r="ED218" s="16"/>
      <c r="EE218" s="16" t="s">
        <v>42</v>
      </c>
      <c r="EF218" s="16" t="s">
        <v>41</v>
      </c>
      <c r="EG218" s="16" t="s">
        <v>40</v>
      </c>
      <c r="EH218" s="16" t="s">
        <v>39</v>
      </c>
      <c r="EI218" s="16" t="s">
        <v>38</v>
      </c>
      <c r="EJ218" s="16" t="s">
        <v>37</v>
      </c>
      <c r="EK218" s="16" t="s">
        <v>36</v>
      </c>
      <c r="EL218" s="16" t="s">
        <v>43</v>
      </c>
      <c r="EX218" s="16" t="s">
        <v>42</v>
      </c>
      <c r="EY218" s="16" t="s">
        <v>41</v>
      </c>
      <c r="EZ218" s="16" t="s">
        <v>40</v>
      </c>
      <c r="FA218" s="16" t="s">
        <v>39</v>
      </c>
      <c r="FB218" s="16" t="s">
        <v>38</v>
      </c>
      <c r="FC218" s="16" t="s">
        <v>37</v>
      </c>
      <c r="FD218" s="16" t="s">
        <v>36</v>
      </c>
      <c r="FF218" s="66" t="s">
        <v>154</v>
      </c>
      <c r="FG218" s="41" t="s">
        <v>471</v>
      </c>
      <c r="FH218" s="41" t="s">
        <v>484</v>
      </c>
      <c r="FI218" s="41" t="s">
        <v>506</v>
      </c>
      <c r="FJ218" s="41" t="s">
        <v>414</v>
      </c>
      <c r="FK218" s="41" t="s">
        <v>507</v>
      </c>
      <c r="FL218" s="41" t="s">
        <v>399</v>
      </c>
      <c r="FM218" s="41" t="s">
        <v>508</v>
      </c>
      <c r="FN218" s="41" t="s">
        <v>427</v>
      </c>
      <c r="FO218" s="41" t="s">
        <v>522</v>
      </c>
      <c r="FP218" s="40" t="s">
        <v>421</v>
      </c>
      <c r="FQ218" s="10"/>
      <c r="FR218" s="10"/>
      <c r="FS218" s="10"/>
      <c r="FT218" s="9"/>
    </row>
    <row r="219" spans="1:185" s="8" customFormat="1" x14ac:dyDescent="0.2">
      <c r="A219" s="8">
        <v>1</v>
      </c>
      <c r="B219" s="8" t="s">
        <v>464</v>
      </c>
      <c r="C219" s="16">
        <v>5</v>
      </c>
      <c r="D219" s="16">
        <v>4</v>
      </c>
      <c r="E219" s="16">
        <v>1</v>
      </c>
      <c r="F219" s="16">
        <v>0</v>
      </c>
      <c r="G219" s="16">
        <v>19</v>
      </c>
      <c r="H219" s="16">
        <v>6</v>
      </c>
      <c r="I219" s="15">
        <v>13</v>
      </c>
      <c r="J219" s="16">
        <f t="shared" ref="J219:J225" si="889">G219-H219</f>
        <v>13</v>
      </c>
      <c r="L219" s="79" t="s">
        <v>462</v>
      </c>
      <c r="M219" s="38"/>
      <c r="N219" s="201"/>
      <c r="O219" s="201"/>
      <c r="P219" s="201"/>
      <c r="Q219" s="201"/>
      <c r="R219" s="37" t="s">
        <v>135</v>
      </c>
      <c r="S219" s="201"/>
      <c r="T219" s="201"/>
      <c r="U219" s="201"/>
      <c r="V219" s="204"/>
      <c r="W219" s="13"/>
      <c r="X219" s="13"/>
      <c r="Y219" s="13"/>
      <c r="Z219" s="13"/>
      <c r="AA219" s="13"/>
      <c r="AB219" s="79" t="s">
        <v>462</v>
      </c>
      <c r="AC219" s="38"/>
      <c r="AD219" s="201"/>
      <c r="AE219" s="201"/>
      <c r="AF219" s="201"/>
      <c r="AG219" s="201"/>
      <c r="AH219" s="37" t="s">
        <v>20</v>
      </c>
      <c r="AI219" s="201"/>
      <c r="AJ219" s="201"/>
      <c r="AK219" s="201"/>
      <c r="AL219" s="204"/>
      <c r="AM219" s="13"/>
      <c r="AN219" s="13"/>
      <c r="AO219" s="13"/>
      <c r="AP219" s="13"/>
      <c r="AQ219" s="12"/>
      <c r="AR219" s="52"/>
      <c r="AS219" s="51" t="str">
        <f t="shared" ref="AS219" si="890">(IF(N219="","",(IF(MID(N219,2,1)="-",LEFT(N219,1),LEFT(N219,2)))+0))</f>
        <v/>
      </c>
      <c r="AT219" s="51" t="str">
        <f t="shared" ref="AT219:AT220" si="891">(IF(O219="","",(IF(MID(O219,2,1)="-",LEFT(O219,1),LEFT(O219,2)))+0))</f>
        <v/>
      </c>
      <c r="AU219" s="51" t="str">
        <f t="shared" ref="AU219:AU221" si="892">(IF(P219="","",(IF(MID(P219,2,1)="-",LEFT(P219,1),LEFT(P219,2)))+0))</f>
        <v/>
      </c>
      <c r="AV219" s="51" t="str">
        <f t="shared" ref="AV219:AV222" si="893">(IF(Q219="","",(IF(MID(Q219,2,1)="-",LEFT(Q219,1),LEFT(Q219,2)))+0))</f>
        <v/>
      </c>
      <c r="AW219" s="51">
        <f t="shared" ref="AW219:AW222" si="894">(IF(R219="","",(IF(MID(R219,2,1)="-",LEFT(R219,1),LEFT(R219,2)))+0))</f>
        <v>1</v>
      </c>
      <c r="AX219" s="51" t="str">
        <f t="shared" ref="AX219:AX222" si="895">(IF(S219="","",(IF(MID(S219,2,1)="-",LEFT(S219,1),LEFT(S219,2)))+0))</f>
        <v/>
      </c>
      <c r="AY219" s="51" t="str">
        <f t="shared" ref="AY219:AY222" si="896">(IF(T219="","",(IF(MID(T219,2,1)="-",LEFT(T219,1),LEFT(T219,2)))+0))</f>
        <v/>
      </c>
      <c r="AZ219" s="51" t="str">
        <f t="shared" ref="AZ219:AZ222" si="897">(IF(U219="","",(IF(MID(U219,2,1)="-",LEFT(U219,1),LEFT(U219,2)))+0))</f>
        <v/>
      </c>
      <c r="BA219" s="50" t="str">
        <f t="shared" ref="BA219:BA222" si="898">(IF(V219="","",(IF(MID(V219,2,1)="-",LEFT(V219,1),LEFT(V219,2)))+0))</f>
        <v/>
      </c>
      <c r="BP219" s="9"/>
      <c r="BQ219" s="52"/>
      <c r="BR219" s="51" t="str">
        <f t="shared" ref="BR219" si="899">(IF(N219="","",IF(RIGHT(N219,2)="10",RIGHT(N219,2),RIGHT(N219,1))+0))</f>
        <v/>
      </c>
      <c r="BS219" s="51" t="str">
        <f t="shared" ref="BS219:BS220" si="900">(IF(O219="","",IF(RIGHT(O219,2)="10",RIGHT(O219,2),RIGHT(O219,1))+0))</f>
        <v/>
      </c>
      <c r="BT219" s="51" t="str">
        <f t="shared" ref="BT219:BT221" si="901">(IF(P219="","",IF(RIGHT(P219,2)="10",RIGHT(P219,2),RIGHT(P219,1))+0))</f>
        <v/>
      </c>
      <c r="BU219" s="51" t="str">
        <f t="shared" ref="BU219:BU222" si="902">(IF(Q219="","",IF(RIGHT(Q219,2)="10",RIGHT(Q219,2),RIGHT(Q219,1))+0))</f>
        <v/>
      </c>
      <c r="BV219" s="51">
        <f t="shared" ref="BV219:BV222" si="903">(IF(R219="","",IF(RIGHT(R219,2)="10",RIGHT(R219,2),RIGHT(R219,1))+0))</f>
        <v>3</v>
      </c>
      <c r="BW219" s="51" t="str">
        <f t="shared" ref="BW219:BW222" si="904">(IF(S219="","",IF(RIGHT(S219,2)="10",RIGHT(S219,2),RIGHT(S219,1))+0))</f>
        <v/>
      </c>
      <c r="BX219" s="51" t="str">
        <f t="shared" ref="BX219:BX222" si="905">(IF(T219="","",IF(RIGHT(T219,2)="10",RIGHT(T219,2),RIGHT(T219,1))+0))</f>
        <v/>
      </c>
      <c r="BY219" s="51" t="str">
        <f t="shared" ref="BY219:BY222" si="906">(IF(U219="","",IF(RIGHT(U219,2)="10",RIGHT(U219,2),RIGHT(U219,1))+0))</f>
        <v/>
      </c>
      <c r="BZ219" s="50" t="str">
        <f t="shared" ref="BZ219:BZ222" si="907">(IF(V219="","",IF(RIGHT(V219,2)="10",RIGHT(V219,2),RIGHT(V219,1))+0))</f>
        <v/>
      </c>
      <c r="CO219" s="9"/>
      <c r="CP219" s="52"/>
      <c r="CQ219" s="51" t="str">
        <f t="shared" ref="CQ219" si="908">(IF(N219="","",IF(AS219&gt;BR219,"H",IF(AS219&lt;BR219,"A","D"))))</f>
        <v/>
      </c>
      <c r="CR219" s="51" t="str">
        <f t="shared" ref="CR219:CR220" si="909">(IF(O219="","",IF(AT219&gt;BS219,"H",IF(AT219&lt;BS219,"A","D"))))</f>
        <v/>
      </c>
      <c r="CS219" s="51" t="str">
        <f t="shared" ref="CS219:CS221" si="910">(IF(P219="","",IF(AU219&gt;BT219,"H",IF(AU219&lt;BT219,"A","D"))))</f>
        <v/>
      </c>
      <c r="CT219" s="51" t="str">
        <f t="shared" ref="CT219:CT222" si="911">(IF(Q219="","",IF(AV219&gt;BU219,"H",IF(AV219&lt;BU219,"A","D"))))</f>
        <v/>
      </c>
      <c r="CU219" s="51" t="str">
        <f t="shared" ref="CU219:CU222" si="912">(IF(R219="","",IF(AW219&gt;BV219,"H",IF(AW219&lt;BV219,"A","D"))))</f>
        <v>A</v>
      </c>
      <c r="CV219" s="51" t="str">
        <f t="shared" ref="CV219:CV222" si="913">(IF(S219="","",IF(AX219&gt;BW219,"H",IF(AX219&lt;BW219,"A","D"))))</f>
        <v/>
      </c>
      <c r="CW219" s="51" t="str">
        <f t="shared" ref="CW219:CW222" si="914">(IF(T219="","",IF(AY219&gt;BX219,"H",IF(AY219&lt;BX219,"A","D"))))</f>
        <v/>
      </c>
      <c r="CX219" s="51" t="str">
        <f t="shared" ref="CX219:CX222" si="915">(IF(U219="","",IF(AZ219&gt;BY219,"H",IF(AZ219&lt;BY219,"A","D"))))</f>
        <v/>
      </c>
      <c r="CY219" s="50" t="str">
        <f t="shared" ref="CY219:CY222" si="916">(IF(V219="","",IF(BA219&gt;BZ219,"H",IF(BA219&lt;BZ219,"A","D"))))</f>
        <v/>
      </c>
      <c r="DN219" s="9"/>
      <c r="DO219" s="17" t="str">
        <f t="shared" ref="DO219:DO228" si="917">L219</f>
        <v>AFC Sudbury</v>
      </c>
      <c r="DP219" s="21">
        <f t="shared" ref="DP219:DP228" si="918">SUM(DW219:DY219)</f>
        <v>3</v>
      </c>
      <c r="DQ219" s="11">
        <f t="shared" ref="DQ219:DQ228" si="919">COUNTIF($CP219:$DM219,"H")</f>
        <v>0</v>
      </c>
      <c r="DR219" s="11">
        <f t="shared" ref="DR219:DR228" si="920">COUNTIF($CP219:$DM219,"D")</f>
        <v>0</v>
      </c>
      <c r="DS219" s="11">
        <f t="shared" ref="DS219:DS228" si="921">COUNTIF($CP219:$DM219,"A")</f>
        <v>1</v>
      </c>
      <c r="DT219" s="11">
        <f>COUNTIF(CP$219:CP$228,"A")</f>
        <v>0</v>
      </c>
      <c r="DU219" s="11">
        <f>COUNTIF(CP$219:CP$228,"D")</f>
        <v>0</v>
      </c>
      <c r="DV219" s="11">
        <f>COUNTIF(CP$219:CP$228,"H")</f>
        <v>2</v>
      </c>
      <c r="DW219" s="21">
        <f t="shared" ref="DW219:DW228" si="922">DQ219+DT219</f>
        <v>0</v>
      </c>
      <c r="DX219" s="21">
        <f t="shared" ref="DX219:DX228" si="923">DR219+DU219</f>
        <v>0</v>
      </c>
      <c r="DY219" s="21">
        <f t="shared" ref="DY219:DY228" si="924">DS219+DV219</f>
        <v>3</v>
      </c>
      <c r="DZ219" s="20">
        <f>SUM($AR219:$BO219)+SUM(BQ$219:BQ$228)</f>
        <v>3</v>
      </c>
      <c r="EA219" s="20">
        <f>SUM($BQ219:$CN219)+SUM(AR$219:AR$228)</f>
        <v>14</v>
      </c>
      <c r="EB219" s="21">
        <f t="shared" ref="EB219:EB228" si="925">(DW219*3)+DX219</f>
        <v>0</v>
      </c>
      <c r="EC219" s="20">
        <f t="shared" ref="EC219:EC228" si="926">DZ219-EA219</f>
        <v>-11</v>
      </c>
      <c r="ED219" s="9"/>
      <c r="EE219" s="11">
        <f t="shared" ref="EE219:EE228" si="927">VLOOKUP($DO219,$B$219:$J$228,2,0)</f>
        <v>3</v>
      </c>
      <c r="EF219" s="11">
        <f t="shared" ref="EF219:EF228" si="928">VLOOKUP($DO219,$B$219:$J$228,3,0)</f>
        <v>0</v>
      </c>
      <c r="EG219" s="11">
        <f t="shared" ref="EG219:EG228" si="929">VLOOKUP($DO219,$B$219:$J$228,4,0)</f>
        <v>0</v>
      </c>
      <c r="EH219" s="11">
        <f t="shared" ref="EH219:EH228" si="930">VLOOKUP($DO219,$B$219:$J$228,5,0)</f>
        <v>3</v>
      </c>
      <c r="EI219" s="11">
        <f t="shared" ref="EI219:EI228" si="931">VLOOKUP($DO219,$B$219:$J$228,6,0)</f>
        <v>3</v>
      </c>
      <c r="EJ219" s="11">
        <f t="shared" ref="EJ219:EJ228" si="932">VLOOKUP($DO219,$B$219:$J$228,7,0)</f>
        <v>14</v>
      </c>
      <c r="EK219" s="11">
        <f t="shared" ref="EK219:EK228" si="933">VLOOKUP($DO219,$B$219:$J$228,8,0)</f>
        <v>0</v>
      </c>
      <c r="EL219" s="11">
        <f t="shared" ref="EL219:EL228" si="934">VLOOKUP($DO219,$B$219:$J$228,9,0)</f>
        <v>-11</v>
      </c>
      <c r="EN219" s="8">
        <f t="shared" ref="EN219:EN228" si="935">IF(DP219=EE219,0,1)</f>
        <v>0</v>
      </c>
      <c r="EO219" s="8">
        <f t="shared" ref="EO219:EO228" si="936">IF(DW219=EF219,0,1)</f>
        <v>0</v>
      </c>
      <c r="EP219" s="8">
        <f t="shared" ref="EP219:EP228" si="937">IF(DX219=EG219,0,1)</f>
        <v>0</v>
      </c>
      <c r="EQ219" s="8">
        <f t="shared" ref="EQ219:EQ228" si="938">IF(DY219=EH219,0,1)</f>
        <v>0</v>
      </c>
      <c r="ER219" s="8">
        <f t="shared" ref="ER219:ER228" si="939">IF(DZ219=EI219,0,1)</f>
        <v>0</v>
      </c>
      <c r="ES219" s="8">
        <f t="shared" ref="ES219:ES228" si="940">IF(EA219=EJ219,0,1)</f>
        <v>0</v>
      </c>
      <c r="ET219" s="8">
        <f t="shared" ref="ET219:ET228" si="941">IF(EB219=EK219,0,1)</f>
        <v>0</v>
      </c>
      <c r="EU219" s="8">
        <f t="shared" ref="EU219:EU228" si="942">IF(EC219=EL219,0,1)</f>
        <v>0</v>
      </c>
      <c r="EW219" s="8" t="str">
        <f t="shared" ref="EW219:EW228" si="943">IF(SUM($EN219:$EU219)=0,"",DO219)</f>
        <v/>
      </c>
      <c r="EX219" s="8" t="str">
        <f t="shared" ref="EX219:EX228" si="944">IF(SUM($EN219:$EU219)=0,"",EE219-DP219)</f>
        <v/>
      </c>
      <c r="EY219" s="8" t="str">
        <f t="shared" ref="EY219:EY228" si="945">IF(SUM($EN219:$EU219)=0,"",EF219-DW219)</f>
        <v/>
      </c>
      <c r="EZ219" s="8" t="str">
        <f t="shared" ref="EZ219:EZ228" si="946">IF(SUM($EN219:$EU219)=0,"",EG219-DX219)</f>
        <v/>
      </c>
      <c r="FA219" s="8" t="str">
        <f t="shared" ref="FA219:FA228" si="947">IF(SUM($EN219:$EU219)=0,"",EH219-DY219)</f>
        <v/>
      </c>
      <c r="FB219" s="8" t="str">
        <f t="shared" ref="FB219:FB228" si="948">IF(SUM($EN219:$EU219)=0,"",EI219-DZ219)</f>
        <v/>
      </c>
      <c r="FC219" s="8" t="str">
        <f t="shared" ref="FC219:FC228" si="949">IF(SUM($EN219:$EU219)=0,"",EJ219-EA219)</f>
        <v/>
      </c>
      <c r="FD219" s="8" t="str">
        <f t="shared" ref="FD219:FD228" si="950">IF(SUM($EN219:$EU219)=0,"",EK219-EB219)</f>
        <v/>
      </c>
      <c r="FF219" s="79" t="s">
        <v>462</v>
      </c>
      <c r="FG219" s="65"/>
      <c r="FH219" s="205"/>
      <c r="FI219" s="205"/>
      <c r="FJ219" s="205"/>
      <c r="FK219" s="205"/>
      <c r="FL219" s="64">
        <v>14</v>
      </c>
      <c r="FM219" s="205"/>
      <c r="FN219" s="205"/>
      <c r="FO219" s="205"/>
      <c r="FP219" s="206"/>
      <c r="FQ219" s="10"/>
      <c r="FR219" s="10"/>
      <c r="FS219" s="10"/>
      <c r="FT219" s="9"/>
    </row>
    <row r="220" spans="1:185" s="8" customFormat="1" x14ac:dyDescent="0.2">
      <c r="A220" s="8">
        <v>2</v>
      </c>
      <c r="B220" s="8" t="s">
        <v>406</v>
      </c>
      <c r="C220" s="16">
        <v>3</v>
      </c>
      <c r="D220" s="16">
        <v>2</v>
      </c>
      <c r="E220" s="16">
        <v>1</v>
      </c>
      <c r="F220" s="16">
        <v>0</v>
      </c>
      <c r="G220" s="16">
        <v>8</v>
      </c>
      <c r="H220" s="16">
        <v>2</v>
      </c>
      <c r="I220" s="15">
        <v>7</v>
      </c>
      <c r="J220" s="16">
        <f t="shared" si="889"/>
        <v>6</v>
      </c>
      <c r="L220" s="79" t="s">
        <v>478</v>
      </c>
      <c r="M220" s="30"/>
      <c r="N220" s="28"/>
      <c r="O220" s="28"/>
      <c r="P220" s="29" t="s">
        <v>111</v>
      </c>
      <c r="Q220" s="28"/>
      <c r="R220" s="28"/>
      <c r="S220" s="29" t="s">
        <v>124</v>
      </c>
      <c r="T220" s="28"/>
      <c r="U220" s="28"/>
      <c r="V220" s="36"/>
      <c r="W220" s="13"/>
      <c r="X220" s="13"/>
      <c r="Y220" s="13"/>
      <c r="Z220" s="13"/>
      <c r="AA220" s="13"/>
      <c r="AB220" s="79" t="s">
        <v>478</v>
      </c>
      <c r="AC220" s="30"/>
      <c r="AD220" s="28"/>
      <c r="AE220" s="28"/>
      <c r="AF220" s="29" t="s">
        <v>63</v>
      </c>
      <c r="AG220" s="28"/>
      <c r="AH220" s="28"/>
      <c r="AI220" s="29" t="s">
        <v>74</v>
      </c>
      <c r="AJ220" s="28"/>
      <c r="AK220" s="28"/>
      <c r="AL220" s="36"/>
      <c r="AM220" s="13"/>
      <c r="AN220" s="13"/>
      <c r="AO220" s="13"/>
      <c r="AP220" s="13"/>
      <c r="AQ220" s="12"/>
      <c r="AR220" s="49" t="str">
        <f t="shared" ref="AR220:AR228" si="951">(IF(M220="","",(IF(MID(M220,2,1)="-",LEFT(M220,1),LEFT(M220,2)))+0))</f>
        <v/>
      </c>
      <c r="AS220" s="47"/>
      <c r="AT220" s="48" t="str">
        <f t="shared" si="891"/>
        <v/>
      </c>
      <c r="AU220" s="48">
        <f t="shared" si="892"/>
        <v>0</v>
      </c>
      <c r="AV220" s="48" t="str">
        <f t="shared" si="893"/>
        <v/>
      </c>
      <c r="AW220" s="48" t="str">
        <f t="shared" si="894"/>
        <v/>
      </c>
      <c r="AX220" s="48">
        <f t="shared" si="895"/>
        <v>5</v>
      </c>
      <c r="AY220" s="48" t="str">
        <f t="shared" si="896"/>
        <v/>
      </c>
      <c r="AZ220" s="48" t="str">
        <f t="shared" si="897"/>
        <v/>
      </c>
      <c r="BA220" s="46" t="str">
        <f t="shared" si="898"/>
        <v/>
      </c>
      <c r="BP220" s="9"/>
      <c r="BQ220" s="49" t="str">
        <f t="shared" ref="BQ220:BQ222" si="952">(IF(M220="","",IF(RIGHT(M220,2)="10",RIGHT(M220,2),RIGHT(M220,1))+0))</f>
        <v/>
      </c>
      <c r="BR220" s="47"/>
      <c r="BS220" s="48" t="str">
        <f t="shared" si="900"/>
        <v/>
      </c>
      <c r="BT220" s="48">
        <f t="shared" si="901"/>
        <v>4</v>
      </c>
      <c r="BU220" s="48" t="str">
        <f t="shared" si="902"/>
        <v/>
      </c>
      <c r="BV220" s="48" t="str">
        <f t="shared" si="903"/>
        <v/>
      </c>
      <c r="BW220" s="48">
        <f t="shared" si="904"/>
        <v>3</v>
      </c>
      <c r="BX220" s="48" t="str">
        <f t="shared" si="905"/>
        <v/>
      </c>
      <c r="BY220" s="48" t="str">
        <f t="shared" si="906"/>
        <v/>
      </c>
      <c r="BZ220" s="46" t="str">
        <f t="shared" si="907"/>
        <v/>
      </c>
      <c r="CO220" s="9"/>
      <c r="CP220" s="49" t="str">
        <f t="shared" ref="CP220:CP228" si="953">(IF(M220="","",IF(AR220&gt;BQ220,"H",IF(AR220&lt;BQ220,"A","D"))))</f>
        <v/>
      </c>
      <c r="CQ220" s="47"/>
      <c r="CR220" s="48" t="str">
        <f t="shared" si="909"/>
        <v/>
      </c>
      <c r="CS220" s="48" t="str">
        <f t="shared" si="910"/>
        <v>A</v>
      </c>
      <c r="CT220" s="48" t="str">
        <f t="shared" si="911"/>
        <v/>
      </c>
      <c r="CU220" s="48" t="str">
        <f t="shared" si="912"/>
        <v/>
      </c>
      <c r="CV220" s="48" t="str">
        <f t="shared" si="913"/>
        <v>H</v>
      </c>
      <c r="CW220" s="48" t="str">
        <f t="shared" si="914"/>
        <v/>
      </c>
      <c r="CX220" s="48" t="str">
        <f t="shared" si="915"/>
        <v/>
      </c>
      <c r="CY220" s="46" t="str">
        <f t="shared" si="916"/>
        <v/>
      </c>
      <c r="DN220" s="9"/>
      <c r="DO220" s="17" t="str">
        <f t="shared" si="917"/>
        <v>Barking</v>
      </c>
      <c r="DP220" s="21">
        <f t="shared" si="918"/>
        <v>3</v>
      </c>
      <c r="DQ220" s="11">
        <f t="shared" si="919"/>
        <v>1</v>
      </c>
      <c r="DR220" s="11">
        <f t="shared" si="920"/>
        <v>0</v>
      </c>
      <c r="DS220" s="11">
        <f t="shared" si="921"/>
        <v>1</v>
      </c>
      <c r="DT220" s="11">
        <f>COUNTIF(CQ$219:CQ$228,"A")</f>
        <v>0</v>
      </c>
      <c r="DU220" s="11">
        <f>COUNTIF(CQ$219:CQ$228,"D")</f>
        <v>0</v>
      </c>
      <c r="DV220" s="11">
        <f>COUNTIF(CQ$219:CQ$228,"H")</f>
        <v>1</v>
      </c>
      <c r="DW220" s="21">
        <f t="shared" si="922"/>
        <v>1</v>
      </c>
      <c r="DX220" s="21">
        <f t="shared" si="923"/>
        <v>0</v>
      </c>
      <c r="DY220" s="21">
        <f t="shared" si="924"/>
        <v>2</v>
      </c>
      <c r="DZ220" s="20">
        <f>SUM($AR220:$BO220)+SUM(BR$219:BR$228)</f>
        <v>5</v>
      </c>
      <c r="EA220" s="20">
        <f>SUM($BQ220:$CN220)+SUM(AS$219:AS$228)</f>
        <v>11</v>
      </c>
      <c r="EB220" s="21">
        <f t="shared" si="925"/>
        <v>3</v>
      </c>
      <c r="EC220" s="20">
        <f t="shared" si="926"/>
        <v>-6</v>
      </c>
      <c r="ED220" s="9"/>
      <c r="EE220" s="11">
        <f t="shared" si="927"/>
        <v>3</v>
      </c>
      <c r="EF220" s="11">
        <f t="shared" si="928"/>
        <v>1</v>
      </c>
      <c r="EG220" s="11">
        <f t="shared" si="929"/>
        <v>0</v>
      </c>
      <c r="EH220" s="11">
        <f t="shared" si="930"/>
        <v>2</v>
      </c>
      <c r="EI220" s="11">
        <f t="shared" si="931"/>
        <v>5</v>
      </c>
      <c r="EJ220" s="11">
        <f t="shared" si="932"/>
        <v>11</v>
      </c>
      <c r="EK220" s="11">
        <f t="shared" si="933"/>
        <v>3</v>
      </c>
      <c r="EL220" s="11">
        <f t="shared" si="934"/>
        <v>-6</v>
      </c>
      <c r="EN220" s="8">
        <f t="shared" si="935"/>
        <v>0</v>
      </c>
      <c r="EO220" s="8">
        <f t="shared" si="936"/>
        <v>0</v>
      </c>
      <c r="EP220" s="8">
        <f t="shared" si="937"/>
        <v>0</v>
      </c>
      <c r="EQ220" s="8">
        <f t="shared" si="938"/>
        <v>0</v>
      </c>
      <c r="ER220" s="8">
        <f t="shared" si="939"/>
        <v>0</v>
      </c>
      <c r="ES220" s="8">
        <f t="shared" si="940"/>
        <v>0</v>
      </c>
      <c r="ET220" s="8">
        <f t="shared" si="941"/>
        <v>0</v>
      </c>
      <c r="EU220" s="8">
        <f t="shared" si="942"/>
        <v>0</v>
      </c>
      <c r="EW220" s="8" t="str">
        <f t="shared" si="943"/>
        <v/>
      </c>
      <c r="EX220" s="8" t="str">
        <f t="shared" si="944"/>
        <v/>
      </c>
      <c r="EY220" s="8" t="str">
        <f t="shared" si="945"/>
        <v/>
      </c>
      <c r="EZ220" s="8" t="str">
        <f t="shared" si="946"/>
        <v/>
      </c>
      <c r="FA220" s="8" t="str">
        <f t="shared" si="947"/>
        <v/>
      </c>
      <c r="FB220" s="8" t="str">
        <f t="shared" si="948"/>
        <v/>
      </c>
      <c r="FC220" s="8" t="str">
        <f t="shared" si="949"/>
        <v/>
      </c>
      <c r="FD220" s="8" t="str">
        <f t="shared" si="950"/>
        <v/>
      </c>
      <c r="FF220" s="79" t="s">
        <v>478</v>
      </c>
      <c r="FG220" s="195"/>
      <c r="FH220" s="59"/>
      <c r="FI220" s="59"/>
      <c r="FJ220" s="60">
        <v>37</v>
      </c>
      <c r="FK220" s="59"/>
      <c r="FL220" s="59"/>
      <c r="FM220" s="60">
        <v>31</v>
      </c>
      <c r="FN220" s="59"/>
      <c r="FO220" s="59"/>
      <c r="FP220" s="196"/>
      <c r="FQ220" s="10"/>
      <c r="FR220" s="10"/>
      <c r="FS220" s="10"/>
      <c r="FT220" s="9"/>
    </row>
    <row r="221" spans="1:185" s="8" customFormat="1" x14ac:dyDescent="0.2">
      <c r="A221" s="8">
        <v>3</v>
      </c>
      <c r="B221" s="8" t="s">
        <v>421</v>
      </c>
      <c r="C221" s="16">
        <v>2</v>
      </c>
      <c r="D221" s="16">
        <v>2</v>
      </c>
      <c r="E221" s="16">
        <v>0</v>
      </c>
      <c r="F221" s="16">
        <v>0</v>
      </c>
      <c r="G221" s="16">
        <v>7</v>
      </c>
      <c r="H221" s="16">
        <v>2</v>
      </c>
      <c r="I221" s="15">
        <v>6</v>
      </c>
      <c r="J221" s="16">
        <f t="shared" si="889"/>
        <v>5</v>
      </c>
      <c r="L221" s="79" t="s">
        <v>498</v>
      </c>
      <c r="M221" s="33" t="s">
        <v>62</v>
      </c>
      <c r="N221" s="28"/>
      <c r="O221" s="28"/>
      <c r="P221" s="28"/>
      <c r="Q221" s="28"/>
      <c r="R221" s="28"/>
      <c r="S221" s="28"/>
      <c r="T221" s="28"/>
      <c r="U221" s="28"/>
      <c r="V221" s="36"/>
      <c r="W221" s="13"/>
      <c r="X221" s="13"/>
      <c r="Y221" s="13"/>
      <c r="Z221" s="13"/>
      <c r="AA221" s="13"/>
      <c r="AB221" s="79" t="s">
        <v>498</v>
      </c>
      <c r="AC221" s="33" t="s">
        <v>342</v>
      </c>
      <c r="AD221" s="28"/>
      <c r="AE221" s="28"/>
      <c r="AF221" s="28"/>
      <c r="AG221" s="28"/>
      <c r="AH221" s="28"/>
      <c r="AI221" s="28"/>
      <c r="AJ221" s="28"/>
      <c r="AK221" s="28"/>
      <c r="AL221" s="36"/>
      <c r="AM221" s="13"/>
      <c r="AN221" s="13"/>
      <c r="AO221" s="13"/>
      <c r="AP221" s="13"/>
      <c r="AQ221" s="12"/>
      <c r="AR221" s="49">
        <f t="shared" si="951"/>
        <v>4</v>
      </c>
      <c r="AS221" s="48" t="str">
        <f t="shared" ref="AS221:AS228" si="954">(IF(N221="","",(IF(MID(N221,2,1)="-",LEFT(N221,1),LEFT(N221,2)))+0))</f>
        <v/>
      </c>
      <c r="AT221" s="47"/>
      <c r="AU221" s="48" t="str">
        <f t="shared" si="892"/>
        <v/>
      </c>
      <c r="AV221" s="48" t="str">
        <f t="shared" si="893"/>
        <v/>
      </c>
      <c r="AW221" s="48" t="str">
        <f t="shared" si="894"/>
        <v/>
      </c>
      <c r="AX221" s="48" t="str">
        <f t="shared" si="895"/>
        <v/>
      </c>
      <c r="AY221" s="48" t="str">
        <f t="shared" si="896"/>
        <v/>
      </c>
      <c r="AZ221" s="48" t="str">
        <f t="shared" si="897"/>
        <v/>
      </c>
      <c r="BA221" s="46" t="str">
        <f t="shared" si="898"/>
        <v/>
      </c>
      <c r="BP221" s="9"/>
      <c r="BQ221" s="49">
        <f t="shared" si="952"/>
        <v>1</v>
      </c>
      <c r="BR221" s="48" t="str">
        <f t="shared" ref="BR221:BR228" si="955">(IF(N221="","",IF(RIGHT(N221,2)="10",RIGHT(N221,2),RIGHT(N221,1))+0))</f>
        <v/>
      </c>
      <c r="BS221" s="47"/>
      <c r="BT221" s="48" t="str">
        <f t="shared" si="901"/>
        <v/>
      </c>
      <c r="BU221" s="48" t="str">
        <f t="shared" si="902"/>
        <v/>
      </c>
      <c r="BV221" s="48" t="str">
        <f t="shared" si="903"/>
        <v/>
      </c>
      <c r="BW221" s="48" t="str">
        <f t="shared" si="904"/>
        <v/>
      </c>
      <c r="BX221" s="48" t="str">
        <f t="shared" si="905"/>
        <v/>
      </c>
      <c r="BY221" s="48" t="str">
        <f t="shared" si="906"/>
        <v/>
      </c>
      <c r="BZ221" s="46" t="str">
        <f t="shared" si="907"/>
        <v/>
      </c>
      <c r="CO221" s="9"/>
      <c r="CP221" s="49" t="str">
        <f t="shared" si="953"/>
        <v>H</v>
      </c>
      <c r="CQ221" s="48" t="str">
        <f t="shared" ref="CQ221:CQ228" si="956">(IF(N221="","",IF(AS221&gt;BR221,"H",IF(AS221&lt;BR221,"A","D"))))</f>
        <v/>
      </c>
      <c r="CR221" s="47"/>
      <c r="CS221" s="48" t="str">
        <f t="shared" si="910"/>
        <v/>
      </c>
      <c r="CT221" s="48" t="str">
        <f t="shared" si="911"/>
        <v/>
      </c>
      <c r="CU221" s="48" t="str">
        <f t="shared" si="912"/>
        <v/>
      </c>
      <c r="CV221" s="48" t="str">
        <f t="shared" si="913"/>
        <v/>
      </c>
      <c r="CW221" s="48" t="str">
        <f t="shared" si="914"/>
        <v/>
      </c>
      <c r="CX221" s="48" t="str">
        <f t="shared" si="915"/>
        <v/>
      </c>
      <c r="CY221" s="46" t="str">
        <f t="shared" si="916"/>
        <v/>
      </c>
      <c r="DN221" s="9"/>
      <c r="DO221" s="17" t="str">
        <f t="shared" si="917"/>
        <v>Bowers &amp; Pitsea</v>
      </c>
      <c r="DP221" s="21">
        <f t="shared" si="918"/>
        <v>2</v>
      </c>
      <c r="DQ221" s="11">
        <f t="shared" si="919"/>
        <v>1</v>
      </c>
      <c r="DR221" s="11">
        <f t="shared" si="920"/>
        <v>0</v>
      </c>
      <c r="DS221" s="11">
        <f t="shared" si="921"/>
        <v>0</v>
      </c>
      <c r="DT221" s="11">
        <f>COUNTIF(CR$219:CR$228,"A")</f>
        <v>0</v>
      </c>
      <c r="DU221" s="11">
        <f>COUNTIF(CR$219:CR$228,"D")</f>
        <v>0</v>
      </c>
      <c r="DV221" s="11">
        <f>COUNTIF(CR$219:CR$228,"H")</f>
        <v>1</v>
      </c>
      <c r="DW221" s="21">
        <f t="shared" si="922"/>
        <v>1</v>
      </c>
      <c r="DX221" s="21">
        <f t="shared" si="923"/>
        <v>0</v>
      </c>
      <c r="DY221" s="21">
        <f t="shared" si="924"/>
        <v>1</v>
      </c>
      <c r="DZ221" s="20">
        <f>SUM($AR221:$BO221)+SUM(BS$219:BS$228)</f>
        <v>5</v>
      </c>
      <c r="EA221" s="20">
        <f>SUM($BQ221:$CN221)+SUM(AT$219:AT$228)</f>
        <v>4</v>
      </c>
      <c r="EB221" s="21">
        <f t="shared" si="925"/>
        <v>3</v>
      </c>
      <c r="EC221" s="20">
        <f t="shared" si="926"/>
        <v>1</v>
      </c>
      <c r="ED221" s="9"/>
      <c r="EE221" s="11">
        <f t="shared" si="927"/>
        <v>2</v>
      </c>
      <c r="EF221" s="11">
        <f t="shared" si="928"/>
        <v>1</v>
      </c>
      <c r="EG221" s="11">
        <f t="shared" si="929"/>
        <v>0</v>
      </c>
      <c r="EH221" s="11">
        <f t="shared" si="930"/>
        <v>1</v>
      </c>
      <c r="EI221" s="11">
        <f t="shared" si="931"/>
        <v>5</v>
      </c>
      <c r="EJ221" s="11">
        <f t="shared" si="932"/>
        <v>4</v>
      </c>
      <c r="EK221" s="11">
        <f t="shared" si="933"/>
        <v>3</v>
      </c>
      <c r="EL221" s="11">
        <f t="shared" si="934"/>
        <v>1</v>
      </c>
      <c r="EN221" s="8">
        <f t="shared" si="935"/>
        <v>0</v>
      </c>
      <c r="EO221" s="8">
        <f t="shared" si="936"/>
        <v>0</v>
      </c>
      <c r="EP221" s="8">
        <f t="shared" si="937"/>
        <v>0</v>
      </c>
      <c r="EQ221" s="8">
        <f t="shared" si="938"/>
        <v>0</v>
      </c>
      <c r="ER221" s="8">
        <f t="shared" si="939"/>
        <v>0</v>
      </c>
      <c r="ES221" s="8">
        <f t="shared" si="940"/>
        <v>0</v>
      </c>
      <c r="ET221" s="8">
        <f t="shared" si="941"/>
        <v>0</v>
      </c>
      <c r="EU221" s="8">
        <f t="shared" si="942"/>
        <v>0</v>
      </c>
      <c r="EW221" s="8" t="str">
        <f t="shared" si="943"/>
        <v/>
      </c>
      <c r="EX221" s="8" t="str">
        <f t="shared" si="944"/>
        <v/>
      </c>
      <c r="EY221" s="8" t="str">
        <f t="shared" si="945"/>
        <v/>
      </c>
      <c r="EZ221" s="8" t="str">
        <f t="shared" si="946"/>
        <v/>
      </c>
      <c r="FA221" s="8" t="str">
        <f t="shared" si="947"/>
        <v/>
      </c>
      <c r="FB221" s="8" t="str">
        <f t="shared" si="948"/>
        <v/>
      </c>
      <c r="FC221" s="8" t="str">
        <f t="shared" si="949"/>
        <v/>
      </c>
      <c r="FD221" s="8" t="str">
        <f t="shared" si="950"/>
        <v/>
      </c>
      <c r="FF221" s="79" t="s">
        <v>498</v>
      </c>
      <c r="FG221" s="61">
        <v>1</v>
      </c>
      <c r="FH221" s="59"/>
      <c r="FI221" s="59"/>
      <c r="FJ221" s="59"/>
      <c r="FK221" s="59"/>
      <c r="FL221" s="59"/>
      <c r="FM221" s="59"/>
      <c r="FN221" s="59"/>
      <c r="FO221" s="59"/>
      <c r="FP221" s="196"/>
      <c r="FQ221" s="10"/>
      <c r="FR221" s="10"/>
      <c r="FS221" s="10"/>
      <c r="FT221" s="9"/>
    </row>
    <row r="222" spans="1:185" s="8" customFormat="1" x14ac:dyDescent="0.2">
      <c r="A222" s="8">
        <v>4</v>
      </c>
      <c r="B222" s="8" t="s">
        <v>499</v>
      </c>
      <c r="C222" s="16">
        <v>2</v>
      </c>
      <c r="D222" s="16">
        <v>1</v>
      </c>
      <c r="E222" s="16">
        <v>0</v>
      </c>
      <c r="F222" s="16">
        <v>1</v>
      </c>
      <c r="G222" s="16">
        <v>6</v>
      </c>
      <c r="H222" s="16">
        <v>3</v>
      </c>
      <c r="I222" s="15">
        <v>3</v>
      </c>
      <c r="J222" s="16">
        <f t="shared" si="889"/>
        <v>3</v>
      </c>
      <c r="L222" s="79" t="s">
        <v>406</v>
      </c>
      <c r="M222" s="30"/>
      <c r="N222" s="28"/>
      <c r="O222" s="29" t="s">
        <v>143</v>
      </c>
      <c r="P222" s="28"/>
      <c r="Q222" s="28"/>
      <c r="R222" s="29" t="s">
        <v>55</v>
      </c>
      <c r="S222" s="28"/>
      <c r="T222" s="28"/>
      <c r="U222" s="28"/>
      <c r="V222" s="36"/>
      <c r="W222" s="13"/>
      <c r="X222" s="13"/>
      <c r="Y222" s="13"/>
      <c r="Z222" s="13"/>
      <c r="AA222" s="13"/>
      <c r="AB222" s="79" t="s">
        <v>406</v>
      </c>
      <c r="AC222" s="30"/>
      <c r="AD222" s="28"/>
      <c r="AE222" s="29" t="s">
        <v>15</v>
      </c>
      <c r="AF222" s="28"/>
      <c r="AG222" s="28"/>
      <c r="AH222" s="29" t="s">
        <v>121</v>
      </c>
      <c r="AI222" s="28"/>
      <c r="AJ222" s="28"/>
      <c r="AK222" s="28"/>
      <c r="AL222" s="36"/>
      <c r="AM222" s="13"/>
      <c r="AN222" s="13"/>
      <c r="AO222" s="13"/>
      <c r="AP222" s="13"/>
      <c r="AQ222" s="12"/>
      <c r="AR222" s="49" t="str">
        <f t="shared" si="951"/>
        <v/>
      </c>
      <c r="AS222" s="48" t="str">
        <f t="shared" si="954"/>
        <v/>
      </c>
      <c r="AT222" s="48">
        <f t="shared" ref="AT222:AT228" si="957">(IF(O222="","",(IF(MID(O222,2,1)="-",LEFT(O222,1),LEFT(O222,2)))+0))</f>
        <v>3</v>
      </c>
      <c r="AU222" s="47"/>
      <c r="AV222" s="48" t="str">
        <f t="shared" si="893"/>
        <v/>
      </c>
      <c r="AW222" s="48">
        <f t="shared" si="894"/>
        <v>1</v>
      </c>
      <c r="AX222" s="48" t="str">
        <f t="shared" si="895"/>
        <v/>
      </c>
      <c r="AY222" s="48" t="str">
        <f t="shared" si="896"/>
        <v/>
      </c>
      <c r="AZ222" s="48" t="str">
        <f t="shared" si="897"/>
        <v/>
      </c>
      <c r="BA222" s="46" t="str">
        <f t="shared" si="898"/>
        <v/>
      </c>
      <c r="BP222" s="9"/>
      <c r="BQ222" s="49" t="str">
        <f t="shared" si="952"/>
        <v/>
      </c>
      <c r="BR222" s="48" t="str">
        <f t="shared" si="955"/>
        <v/>
      </c>
      <c r="BS222" s="48">
        <f t="shared" ref="BS222:BS228" si="958">(IF(O222="","",IF(RIGHT(O222,2)="10",RIGHT(O222,2),RIGHT(O222,1))+0))</f>
        <v>1</v>
      </c>
      <c r="BT222" s="47"/>
      <c r="BU222" s="48" t="str">
        <f t="shared" si="902"/>
        <v/>
      </c>
      <c r="BV222" s="48">
        <f t="shared" si="903"/>
        <v>1</v>
      </c>
      <c r="BW222" s="48" t="str">
        <f t="shared" si="904"/>
        <v/>
      </c>
      <c r="BX222" s="48" t="str">
        <f t="shared" si="905"/>
        <v/>
      </c>
      <c r="BY222" s="48" t="str">
        <f t="shared" si="906"/>
        <v/>
      </c>
      <c r="BZ222" s="46" t="str">
        <f t="shared" si="907"/>
        <v/>
      </c>
      <c r="CO222" s="9"/>
      <c r="CP222" s="49" t="str">
        <f t="shared" si="953"/>
        <v/>
      </c>
      <c r="CQ222" s="48" t="str">
        <f t="shared" si="956"/>
        <v/>
      </c>
      <c r="CR222" s="48" t="str">
        <f t="shared" ref="CR222:CR228" si="959">(IF(O222="","",IF(AT222&gt;BS222,"H",IF(AT222&lt;BS222,"A","D"))))</f>
        <v>H</v>
      </c>
      <c r="CS222" s="47"/>
      <c r="CT222" s="48" t="str">
        <f t="shared" si="911"/>
        <v/>
      </c>
      <c r="CU222" s="48" t="str">
        <f t="shared" si="912"/>
        <v>D</v>
      </c>
      <c r="CV222" s="48" t="str">
        <f t="shared" si="913"/>
        <v/>
      </c>
      <c r="CW222" s="48" t="str">
        <f t="shared" si="914"/>
        <v/>
      </c>
      <c r="CX222" s="48" t="str">
        <f t="shared" si="915"/>
        <v/>
      </c>
      <c r="CY222" s="46" t="str">
        <f t="shared" si="916"/>
        <v/>
      </c>
      <c r="DN222" s="9"/>
      <c r="DO222" s="17" t="str">
        <f t="shared" si="917"/>
        <v>Brentwood Town</v>
      </c>
      <c r="DP222" s="21">
        <f t="shared" si="918"/>
        <v>3</v>
      </c>
      <c r="DQ222" s="11">
        <f t="shared" si="919"/>
        <v>1</v>
      </c>
      <c r="DR222" s="11">
        <f t="shared" si="920"/>
        <v>1</v>
      </c>
      <c r="DS222" s="11">
        <f t="shared" si="921"/>
        <v>0</v>
      </c>
      <c r="DT222" s="11">
        <f>COUNTIF(CS$219:CS$228,"A")</f>
        <v>1</v>
      </c>
      <c r="DU222" s="11">
        <f>COUNTIF(CS$219:CS$228,"D")</f>
        <v>0</v>
      </c>
      <c r="DV222" s="11">
        <f>COUNTIF(CS$219:CS$228,"H")</f>
        <v>0</v>
      </c>
      <c r="DW222" s="21">
        <f t="shared" si="922"/>
        <v>2</v>
      </c>
      <c r="DX222" s="21">
        <f t="shared" si="923"/>
        <v>1</v>
      </c>
      <c r="DY222" s="21">
        <f t="shared" si="924"/>
        <v>0</v>
      </c>
      <c r="DZ222" s="20">
        <f>SUM($AR222:$BO222)+SUM(BT$219:BT$228)</f>
        <v>8</v>
      </c>
      <c r="EA222" s="20">
        <f>SUM($BQ222:$CN222)+SUM(AU$219:AU$228)</f>
        <v>2</v>
      </c>
      <c r="EB222" s="21">
        <f t="shared" si="925"/>
        <v>7</v>
      </c>
      <c r="EC222" s="20">
        <f t="shared" si="926"/>
        <v>6</v>
      </c>
      <c r="ED222" s="9"/>
      <c r="EE222" s="11">
        <f t="shared" si="927"/>
        <v>3</v>
      </c>
      <c r="EF222" s="11">
        <f t="shared" si="928"/>
        <v>2</v>
      </c>
      <c r="EG222" s="11">
        <f t="shared" si="929"/>
        <v>1</v>
      </c>
      <c r="EH222" s="11">
        <f t="shared" si="930"/>
        <v>0</v>
      </c>
      <c r="EI222" s="11">
        <f t="shared" si="931"/>
        <v>8</v>
      </c>
      <c r="EJ222" s="11">
        <f t="shared" si="932"/>
        <v>2</v>
      </c>
      <c r="EK222" s="11">
        <f t="shared" si="933"/>
        <v>7</v>
      </c>
      <c r="EL222" s="11">
        <f t="shared" si="934"/>
        <v>6</v>
      </c>
      <c r="EN222" s="8">
        <f t="shared" si="935"/>
        <v>0</v>
      </c>
      <c r="EO222" s="8">
        <f t="shared" si="936"/>
        <v>0</v>
      </c>
      <c r="EP222" s="8">
        <f t="shared" si="937"/>
        <v>0</v>
      </c>
      <c r="EQ222" s="8">
        <f t="shared" si="938"/>
        <v>0</v>
      </c>
      <c r="ER222" s="8">
        <f t="shared" si="939"/>
        <v>0</v>
      </c>
      <c r="ES222" s="8">
        <f t="shared" si="940"/>
        <v>0</v>
      </c>
      <c r="ET222" s="8">
        <f t="shared" si="941"/>
        <v>0</v>
      </c>
      <c r="EU222" s="8">
        <f t="shared" si="942"/>
        <v>0</v>
      </c>
      <c r="EW222" s="8" t="str">
        <f t="shared" si="943"/>
        <v/>
      </c>
      <c r="EX222" s="8" t="str">
        <f t="shared" si="944"/>
        <v/>
      </c>
      <c r="EY222" s="8" t="str">
        <f t="shared" si="945"/>
        <v/>
      </c>
      <c r="EZ222" s="8" t="str">
        <f t="shared" si="946"/>
        <v/>
      </c>
      <c r="FA222" s="8" t="str">
        <f t="shared" si="947"/>
        <v/>
      </c>
      <c r="FB222" s="8" t="str">
        <f t="shared" si="948"/>
        <v/>
      </c>
      <c r="FC222" s="8" t="str">
        <f t="shared" si="949"/>
        <v/>
      </c>
      <c r="FD222" s="8" t="str">
        <f t="shared" si="950"/>
        <v/>
      </c>
      <c r="FF222" s="79" t="s">
        <v>406</v>
      </c>
      <c r="FG222" s="195"/>
      <c r="FH222" s="59"/>
      <c r="FI222" s="60">
        <v>77</v>
      </c>
      <c r="FJ222" s="59"/>
      <c r="FK222" s="59"/>
      <c r="FL222" s="60">
        <v>53</v>
      </c>
      <c r="FM222" s="59"/>
      <c r="FN222" s="59"/>
      <c r="FO222" s="59"/>
      <c r="FP222" s="196"/>
      <c r="FQ222" s="10"/>
      <c r="FR222" s="10"/>
      <c r="FS222" s="10"/>
      <c r="FT222" s="9"/>
    </row>
    <row r="223" spans="1:185" s="8" customFormat="1" x14ac:dyDescent="0.2">
      <c r="A223" s="8">
        <v>5</v>
      </c>
      <c r="B223" s="8" t="s">
        <v>521</v>
      </c>
      <c r="C223" s="16">
        <v>3</v>
      </c>
      <c r="D223" s="16">
        <v>1</v>
      </c>
      <c r="E223" s="16">
        <v>0</v>
      </c>
      <c r="F223" s="16">
        <v>2</v>
      </c>
      <c r="G223" s="16">
        <v>9</v>
      </c>
      <c r="H223" s="16">
        <v>8</v>
      </c>
      <c r="I223" s="15">
        <v>3</v>
      </c>
      <c r="J223" s="16">
        <f t="shared" si="889"/>
        <v>1</v>
      </c>
      <c r="L223" s="79" t="s">
        <v>499</v>
      </c>
      <c r="M223" s="30"/>
      <c r="N223" s="28"/>
      <c r="O223" s="28"/>
      <c r="P223" s="28"/>
      <c r="Q223" s="28"/>
      <c r="R223" s="28"/>
      <c r="S223" s="28"/>
      <c r="T223" s="28"/>
      <c r="U223" s="28"/>
      <c r="V223" s="32" t="s">
        <v>83</v>
      </c>
      <c r="W223" s="13"/>
      <c r="X223" s="13"/>
      <c r="Y223" s="13"/>
      <c r="Z223" s="13"/>
      <c r="AA223" s="13"/>
      <c r="AB223" s="79" t="s">
        <v>499</v>
      </c>
      <c r="AC223" s="30"/>
      <c r="AD223" s="28"/>
      <c r="AE223" s="28"/>
      <c r="AF223" s="28"/>
      <c r="AG223" s="28"/>
      <c r="AH223" s="28"/>
      <c r="AI223" s="28"/>
      <c r="AJ223" s="28"/>
      <c r="AK223" s="28"/>
      <c r="AL223" s="32" t="s">
        <v>63</v>
      </c>
      <c r="AM223" s="13"/>
      <c r="AN223" s="13"/>
      <c r="AO223" s="13"/>
      <c r="AP223" s="13"/>
      <c r="AQ223" s="12"/>
      <c r="AR223" s="49" t="str">
        <f t="shared" si="951"/>
        <v/>
      </c>
      <c r="AS223" s="48" t="str">
        <f t="shared" si="954"/>
        <v/>
      </c>
      <c r="AT223" s="48" t="str">
        <f t="shared" si="957"/>
        <v/>
      </c>
      <c r="AU223" s="48" t="str">
        <f t="shared" ref="AU223:AU228" si="960">(IF(P223="","",(IF(MID(P223,2,1)="-",LEFT(P223,1),LEFT(P223,2)))+0))</f>
        <v/>
      </c>
      <c r="AV223" s="47"/>
      <c r="AW223" s="48" t="str">
        <f>(IF(R223="","",(IF(MID(R223,2,1)="-",LEFT(R223,1),LEFT(R223,2)))+0))</f>
        <v/>
      </c>
      <c r="AX223" s="48" t="str">
        <f>(IF(S223="","",(IF(MID(S223,2,1)="-",LEFT(S223,1),LEFT(S223,2)))+0))</f>
        <v/>
      </c>
      <c r="AY223" s="48" t="str">
        <f>(IF(T223="","",(IF(MID(T223,2,1)="-",LEFT(T223,1),LEFT(T223,2)))+0))</f>
        <v/>
      </c>
      <c r="AZ223" s="48" t="str">
        <f>(IF(U223="","",(IF(MID(U223,2,1)="-",LEFT(U223,1),LEFT(U223,2)))+0))</f>
        <v/>
      </c>
      <c r="BA223" s="46">
        <f>(IF(V223="","",(IF(MID(V223,2,1)="-",LEFT(V223,1),LEFT(V223,2)))+0))</f>
        <v>2</v>
      </c>
      <c r="BP223" s="9"/>
      <c r="BQ223" s="49" t="str">
        <f t="shared" ref="BQ223:BQ228" si="961">(IF(M223="","",IF(RIGHT(M223,2)="10",RIGHT(M223,2),RIGHT(M223,1))+0))</f>
        <v/>
      </c>
      <c r="BR223" s="48" t="str">
        <f t="shared" si="955"/>
        <v/>
      </c>
      <c r="BS223" s="48" t="str">
        <f t="shared" si="958"/>
        <v/>
      </c>
      <c r="BT223" s="48" t="str">
        <f t="shared" ref="BT223:BT228" si="962">(IF(P223="","",IF(RIGHT(P223,2)="10",RIGHT(P223,2),RIGHT(P223,1))+0))</f>
        <v/>
      </c>
      <c r="BU223" s="47"/>
      <c r="BV223" s="48" t="str">
        <f>(IF(R223="","",IF(RIGHT(R223,2)="10",RIGHT(R223,2),RIGHT(R223,1))+0))</f>
        <v/>
      </c>
      <c r="BW223" s="48" t="str">
        <f>(IF(S223="","",IF(RIGHT(S223,2)="10",RIGHT(S223,2),RIGHT(S223,1))+0))</f>
        <v/>
      </c>
      <c r="BX223" s="48" t="str">
        <f>(IF(T223="","",IF(RIGHT(T223,2)="10",RIGHT(T223,2),RIGHT(T223,1))+0))</f>
        <v/>
      </c>
      <c r="BY223" s="48" t="str">
        <f>(IF(U223="","",IF(RIGHT(U223,2)="10",RIGHT(U223,2),RIGHT(U223,1))+0))</f>
        <v/>
      </c>
      <c r="BZ223" s="46">
        <f>(IF(V223="","",IF(RIGHT(V223,2)="10",RIGHT(V223,2),RIGHT(V223,1))+0))</f>
        <v>3</v>
      </c>
      <c r="CO223" s="9"/>
      <c r="CP223" s="49" t="str">
        <f t="shared" si="953"/>
        <v/>
      </c>
      <c r="CQ223" s="48" t="str">
        <f t="shared" si="956"/>
        <v/>
      </c>
      <c r="CR223" s="48" t="str">
        <f t="shared" si="959"/>
        <v/>
      </c>
      <c r="CS223" s="48" t="str">
        <f t="shared" ref="CS223:CS228" si="963">(IF(P223="","",IF(AU223&gt;BT223,"H",IF(AU223&lt;BT223,"A","D"))))</f>
        <v/>
      </c>
      <c r="CT223" s="47"/>
      <c r="CU223" s="48" t="str">
        <f>(IF(R223="","",IF(AW223&gt;BV223,"H",IF(AW223&lt;BV223,"A","D"))))</f>
        <v/>
      </c>
      <c r="CV223" s="48" t="str">
        <f>(IF(S223="","",IF(AX223&gt;BW223,"H",IF(AX223&lt;BW223,"A","D"))))</f>
        <v/>
      </c>
      <c r="CW223" s="48" t="str">
        <f>(IF(T223="","",IF(AY223&gt;BX223,"H",IF(AY223&lt;BX223,"A","D"))))</f>
        <v/>
      </c>
      <c r="CX223" s="48" t="str">
        <f>(IF(U223="","",IF(AZ223&gt;BY223,"H",IF(AZ223&lt;BY223,"A","D"))))</f>
        <v/>
      </c>
      <c r="CY223" s="46" t="str">
        <f>(IF(V223="","",IF(BA223&gt;BZ223,"H",IF(BA223&lt;BZ223,"A","D"))))</f>
        <v>A</v>
      </c>
      <c r="DN223" s="9"/>
      <c r="DO223" s="17" t="str">
        <f t="shared" si="917"/>
        <v>Bury Town</v>
      </c>
      <c r="DP223" s="21">
        <f t="shared" si="918"/>
        <v>2</v>
      </c>
      <c r="DQ223" s="11">
        <f t="shared" si="919"/>
        <v>0</v>
      </c>
      <c r="DR223" s="11">
        <f t="shared" si="920"/>
        <v>0</v>
      </c>
      <c r="DS223" s="11">
        <f t="shared" si="921"/>
        <v>1</v>
      </c>
      <c r="DT223" s="11">
        <f>COUNTIF(CT$219:CT$228,"A")</f>
        <v>1</v>
      </c>
      <c r="DU223" s="11">
        <f>COUNTIF(CT$219:CT$228,"D")</f>
        <v>0</v>
      </c>
      <c r="DV223" s="11">
        <f>COUNTIF(CT$219:CT$228,"H")</f>
        <v>0</v>
      </c>
      <c r="DW223" s="21">
        <f t="shared" si="922"/>
        <v>1</v>
      </c>
      <c r="DX223" s="21">
        <f t="shared" si="923"/>
        <v>0</v>
      </c>
      <c r="DY223" s="21">
        <f t="shared" si="924"/>
        <v>1</v>
      </c>
      <c r="DZ223" s="20">
        <f>SUM($AR223:$BO223)+SUM(BU$219:BU$228)</f>
        <v>6</v>
      </c>
      <c r="EA223" s="20">
        <f>SUM($BQ223:$CN223)+SUM(AV$219:AV$228)</f>
        <v>3</v>
      </c>
      <c r="EB223" s="21">
        <f t="shared" si="925"/>
        <v>3</v>
      </c>
      <c r="EC223" s="20">
        <f t="shared" si="926"/>
        <v>3</v>
      </c>
      <c r="ED223" s="9"/>
      <c r="EE223" s="11">
        <f t="shared" si="927"/>
        <v>2</v>
      </c>
      <c r="EF223" s="11">
        <f t="shared" si="928"/>
        <v>1</v>
      </c>
      <c r="EG223" s="11">
        <f t="shared" si="929"/>
        <v>0</v>
      </c>
      <c r="EH223" s="11">
        <f t="shared" si="930"/>
        <v>1</v>
      </c>
      <c r="EI223" s="11">
        <f t="shared" si="931"/>
        <v>6</v>
      </c>
      <c r="EJ223" s="11">
        <f t="shared" si="932"/>
        <v>3</v>
      </c>
      <c r="EK223" s="11">
        <f t="shared" si="933"/>
        <v>3</v>
      </c>
      <c r="EL223" s="11">
        <f t="shared" si="934"/>
        <v>3</v>
      </c>
      <c r="EN223" s="8">
        <f t="shared" si="935"/>
        <v>0</v>
      </c>
      <c r="EO223" s="8">
        <f t="shared" si="936"/>
        <v>0</v>
      </c>
      <c r="EP223" s="8">
        <f t="shared" si="937"/>
        <v>0</v>
      </c>
      <c r="EQ223" s="8">
        <f t="shared" si="938"/>
        <v>0</v>
      </c>
      <c r="ER223" s="8">
        <f t="shared" si="939"/>
        <v>0</v>
      </c>
      <c r="ES223" s="8">
        <f t="shared" si="940"/>
        <v>0</v>
      </c>
      <c r="ET223" s="8">
        <f t="shared" si="941"/>
        <v>0</v>
      </c>
      <c r="EU223" s="8">
        <f t="shared" si="942"/>
        <v>0</v>
      </c>
      <c r="EW223" s="8" t="str">
        <f t="shared" si="943"/>
        <v/>
      </c>
      <c r="EX223" s="8" t="str">
        <f t="shared" si="944"/>
        <v/>
      </c>
      <c r="EY223" s="8" t="str">
        <f t="shared" si="945"/>
        <v/>
      </c>
      <c r="EZ223" s="8" t="str">
        <f t="shared" si="946"/>
        <v/>
      </c>
      <c r="FA223" s="8" t="str">
        <f t="shared" si="947"/>
        <v/>
      </c>
      <c r="FB223" s="8" t="str">
        <f t="shared" si="948"/>
        <v/>
      </c>
      <c r="FC223" s="8" t="str">
        <f t="shared" si="949"/>
        <v/>
      </c>
      <c r="FD223" s="8" t="str">
        <f t="shared" si="950"/>
        <v/>
      </c>
      <c r="FF223" s="79" t="s">
        <v>499</v>
      </c>
      <c r="FG223" s="195"/>
      <c r="FH223" s="59"/>
      <c r="FI223" s="59"/>
      <c r="FJ223" s="59"/>
      <c r="FK223" s="59"/>
      <c r="FL223" s="59"/>
      <c r="FM223" s="59"/>
      <c r="FN223" s="59"/>
      <c r="FO223" s="59"/>
      <c r="FP223" s="58">
        <v>57</v>
      </c>
      <c r="FQ223" s="10"/>
      <c r="FR223" s="10"/>
      <c r="FS223" s="10"/>
      <c r="FT223" s="9"/>
    </row>
    <row r="224" spans="1:185" s="8" customFormat="1" x14ac:dyDescent="0.2">
      <c r="A224" s="8">
        <v>6</v>
      </c>
      <c r="B224" s="8" t="s">
        <v>501</v>
      </c>
      <c r="C224" s="16">
        <v>2</v>
      </c>
      <c r="D224" s="16">
        <v>1</v>
      </c>
      <c r="E224" s="16">
        <v>0</v>
      </c>
      <c r="F224" s="16">
        <v>1</v>
      </c>
      <c r="G224" s="16">
        <v>7</v>
      </c>
      <c r="H224" s="16">
        <v>6</v>
      </c>
      <c r="I224" s="15">
        <v>3</v>
      </c>
      <c r="J224" s="16">
        <f t="shared" si="889"/>
        <v>1</v>
      </c>
      <c r="L224" s="79" t="s">
        <v>464</v>
      </c>
      <c r="M224" s="33" t="s">
        <v>22</v>
      </c>
      <c r="N224" s="28"/>
      <c r="O224" s="28"/>
      <c r="P224" s="28"/>
      <c r="Q224" s="28"/>
      <c r="R224" s="28"/>
      <c r="S224" s="28"/>
      <c r="T224" s="28"/>
      <c r="U224" s="29" t="s">
        <v>143</v>
      </c>
      <c r="V224" s="36"/>
      <c r="W224" s="13"/>
      <c r="X224" s="13"/>
      <c r="Y224" s="13"/>
      <c r="Z224" s="13"/>
      <c r="AA224" s="13"/>
      <c r="AB224" s="79" t="s">
        <v>464</v>
      </c>
      <c r="AC224" s="33" t="s">
        <v>32</v>
      </c>
      <c r="AD224" s="28"/>
      <c r="AE224" s="28"/>
      <c r="AF224" s="28"/>
      <c r="AG224" s="28"/>
      <c r="AH224" s="28"/>
      <c r="AI224" s="28"/>
      <c r="AJ224" s="28"/>
      <c r="AK224" s="29" t="s">
        <v>31</v>
      </c>
      <c r="AL224" s="36"/>
      <c r="AM224" s="13"/>
      <c r="AN224" s="13"/>
      <c r="AO224" s="13"/>
      <c r="AP224" s="13"/>
      <c r="AQ224" s="12"/>
      <c r="AR224" s="49">
        <f t="shared" si="951"/>
        <v>7</v>
      </c>
      <c r="AS224" s="48" t="str">
        <f t="shared" si="954"/>
        <v/>
      </c>
      <c r="AT224" s="48" t="str">
        <f t="shared" si="957"/>
        <v/>
      </c>
      <c r="AU224" s="48" t="str">
        <f t="shared" si="960"/>
        <v/>
      </c>
      <c r="AV224" s="48" t="str">
        <f>(IF(Q224="","",(IF(MID(Q224,2,1)="-",LEFT(Q224,1),LEFT(Q224,2)))+0))</f>
        <v/>
      </c>
      <c r="AW224" s="47"/>
      <c r="AX224" s="48" t="str">
        <f>(IF(S224="","",(IF(MID(S224,2,1)="-",LEFT(S224,1),LEFT(S224,2)))+0))</f>
        <v/>
      </c>
      <c r="AY224" s="48" t="str">
        <f>(IF(T224="","",(IF(MID(T224,2,1)="-",LEFT(T224,1),LEFT(T224,2)))+0))</f>
        <v/>
      </c>
      <c r="AZ224" s="48">
        <f>(IF(U224="","",(IF(MID(U224,2,1)="-",LEFT(U224,1),LEFT(U224,2)))+0))</f>
        <v>3</v>
      </c>
      <c r="BA224" s="46" t="str">
        <f>(IF(V224="","",(IF(MID(V224,2,1)="-",LEFT(V224,1),LEFT(V224,2)))+0))</f>
        <v/>
      </c>
      <c r="BP224" s="9"/>
      <c r="BQ224" s="49">
        <f t="shared" si="961"/>
        <v>1</v>
      </c>
      <c r="BR224" s="48" t="str">
        <f t="shared" si="955"/>
        <v/>
      </c>
      <c r="BS224" s="48" t="str">
        <f t="shared" si="958"/>
        <v/>
      </c>
      <c r="BT224" s="48" t="str">
        <f t="shared" si="962"/>
        <v/>
      </c>
      <c r="BU224" s="48" t="str">
        <f>(IF(Q224="","",IF(RIGHT(Q224,2)="10",RIGHT(Q224,2),RIGHT(Q224,1))+0))</f>
        <v/>
      </c>
      <c r="BV224" s="47"/>
      <c r="BW224" s="48" t="str">
        <f>(IF(S224="","",IF(RIGHT(S224,2)="10",RIGHT(S224,2),RIGHT(S224,1))+0))</f>
        <v/>
      </c>
      <c r="BX224" s="48" t="str">
        <f>(IF(T224="","",IF(RIGHT(T224,2)="10",RIGHT(T224,2),RIGHT(T224,1))+0))</f>
        <v/>
      </c>
      <c r="BY224" s="48">
        <f>(IF(U224="","",IF(RIGHT(U224,2)="10",RIGHT(U224,2),RIGHT(U224,1))+0))</f>
        <v>1</v>
      </c>
      <c r="BZ224" s="46" t="str">
        <f>(IF(V224="","",IF(RIGHT(V224,2)="10",RIGHT(V224,2),RIGHT(V224,1))+0))</f>
        <v/>
      </c>
      <c r="CO224" s="9"/>
      <c r="CP224" s="49" t="str">
        <f t="shared" si="953"/>
        <v>H</v>
      </c>
      <c r="CQ224" s="48" t="str">
        <f t="shared" si="956"/>
        <v/>
      </c>
      <c r="CR224" s="48" t="str">
        <f t="shared" si="959"/>
        <v/>
      </c>
      <c r="CS224" s="48" t="str">
        <f t="shared" si="963"/>
        <v/>
      </c>
      <c r="CT224" s="48" t="str">
        <f>(IF(Q224="","",IF(AV224&gt;BU224,"H",IF(AV224&lt;BU224,"A","D"))))</f>
        <v/>
      </c>
      <c r="CU224" s="47"/>
      <c r="CV224" s="48" t="str">
        <f>(IF(S224="","",IF(AX224&gt;BW224,"H",IF(AX224&lt;BW224,"A","D"))))</f>
        <v/>
      </c>
      <c r="CW224" s="48" t="str">
        <f>(IF(T224="","",IF(AY224&gt;BX224,"H",IF(AY224&lt;BX224,"A","D"))))</f>
        <v/>
      </c>
      <c r="CX224" s="48" t="str">
        <f>(IF(U224="","",IF(AZ224&gt;BY224,"H",IF(AZ224&lt;BY224,"A","D"))))</f>
        <v>H</v>
      </c>
      <c r="CY224" s="46" t="str">
        <f>(IF(V224="","",IF(BA224&gt;BZ224,"H",IF(BA224&lt;BZ224,"A","D"))))</f>
        <v/>
      </c>
      <c r="DN224" s="9"/>
      <c r="DO224" s="17" t="str">
        <f t="shared" si="917"/>
        <v>Haringey Borough</v>
      </c>
      <c r="DP224" s="21">
        <f t="shared" si="918"/>
        <v>5</v>
      </c>
      <c r="DQ224" s="11">
        <f t="shared" si="919"/>
        <v>2</v>
      </c>
      <c r="DR224" s="11">
        <f t="shared" si="920"/>
        <v>0</v>
      </c>
      <c r="DS224" s="11">
        <f t="shared" si="921"/>
        <v>0</v>
      </c>
      <c r="DT224" s="11">
        <f>COUNTIF(CU$219:CU$228,"A")</f>
        <v>2</v>
      </c>
      <c r="DU224" s="11">
        <f>COUNTIF(CU$219:CU$228,"D")</f>
        <v>1</v>
      </c>
      <c r="DV224" s="11">
        <f>COUNTIF(CU$219:CU$228,"H")</f>
        <v>0</v>
      </c>
      <c r="DW224" s="21">
        <f t="shared" si="922"/>
        <v>4</v>
      </c>
      <c r="DX224" s="21">
        <f t="shared" si="923"/>
        <v>1</v>
      </c>
      <c r="DY224" s="21">
        <f t="shared" si="924"/>
        <v>0</v>
      </c>
      <c r="DZ224" s="20">
        <f>SUM($AR224:$BO224)+SUM(BV$219:BV$228)</f>
        <v>19</v>
      </c>
      <c r="EA224" s="20">
        <f>SUM($BQ224:$CN224)+SUM(AW$219:AW$228)</f>
        <v>6</v>
      </c>
      <c r="EB224" s="21">
        <f t="shared" si="925"/>
        <v>13</v>
      </c>
      <c r="EC224" s="20">
        <f t="shared" si="926"/>
        <v>13</v>
      </c>
      <c r="ED224" s="9"/>
      <c r="EE224" s="11">
        <f t="shared" si="927"/>
        <v>5</v>
      </c>
      <c r="EF224" s="11">
        <f t="shared" si="928"/>
        <v>4</v>
      </c>
      <c r="EG224" s="11">
        <f t="shared" si="929"/>
        <v>1</v>
      </c>
      <c r="EH224" s="11">
        <f t="shared" si="930"/>
        <v>0</v>
      </c>
      <c r="EI224" s="11">
        <f t="shared" si="931"/>
        <v>19</v>
      </c>
      <c r="EJ224" s="11">
        <f t="shared" si="932"/>
        <v>6</v>
      </c>
      <c r="EK224" s="11">
        <f t="shared" si="933"/>
        <v>13</v>
      </c>
      <c r="EL224" s="11">
        <f t="shared" si="934"/>
        <v>13</v>
      </c>
      <c r="EN224" s="8">
        <f t="shared" si="935"/>
        <v>0</v>
      </c>
      <c r="EO224" s="8">
        <f t="shared" si="936"/>
        <v>0</v>
      </c>
      <c r="EP224" s="8">
        <f t="shared" si="937"/>
        <v>0</v>
      </c>
      <c r="EQ224" s="8">
        <f t="shared" si="938"/>
        <v>0</v>
      </c>
      <c r="ER224" s="8">
        <f t="shared" si="939"/>
        <v>0</v>
      </c>
      <c r="ES224" s="8">
        <f t="shared" si="940"/>
        <v>0</v>
      </c>
      <c r="ET224" s="8">
        <f t="shared" si="941"/>
        <v>0</v>
      </c>
      <c r="EU224" s="8">
        <f t="shared" si="942"/>
        <v>0</v>
      </c>
      <c r="EW224" s="8" t="str">
        <f t="shared" si="943"/>
        <v/>
      </c>
      <c r="EX224" s="8" t="str">
        <f t="shared" si="944"/>
        <v/>
      </c>
      <c r="EY224" s="8" t="str">
        <f t="shared" si="945"/>
        <v/>
      </c>
      <c r="EZ224" s="8" t="str">
        <f t="shared" si="946"/>
        <v/>
      </c>
      <c r="FA224" s="8" t="str">
        <f t="shared" si="947"/>
        <v/>
      </c>
      <c r="FB224" s="8" t="str">
        <f t="shared" si="948"/>
        <v/>
      </c>
      <c r="FC224" s="8" t="str">
        <f t="shared" si="949"/>
        <v/>
      </c>
      <c r="FD224" s="8" t="str">
        <f t="shared" si="950"/>
        <v/>
      </c>
      <c r="FF224" s="79" t="s">
        <v>464</v>
      </c>
      <c r="FG224" s="61">
        <v>30</v>
      </c>
      <c r="FH224" s="59"/>
      <c r="FI224" s="59"/>
      <c r="FJ224" s="59"/>
      <c r="FK224" s="59"/>
      <c r="FL224" s="59"/>
      <c r="FM224" s="59"/>
      <c r="FN224" s="59"/>
      <c r="FO224" s="60">
        <v>52</v>
      </c>
      <c r="FP224" s="196"/>
      <c r="FQ224" s="10"/>
      <c r="FR224" s="10"/>
      <c r="FS224" s="10"/>
      <c r="FT224" s="9"/>
    </row>
    <row r="225" spans="1:185" s="17" customFormat="1" x14ac:dyDescent="0.2">
      <c r="A225" s="8">
        <v>7</v>
      </c>
      <c r="B225" s="8" t="s">
        <v>498</v>
      </c>
      <c r="C225" s="16">
        <v>2</v>
      </c>
      <c r="D225" s="16">
        <v>1</v>
      </c>
      <c r="E225" s="16">
        <v>0</v>
      </c>
      <c r="F225" s="16">
        <v>1</v>
      </c>
      <c r="G225" s="16">
        <v>5</v>
      </c>
      <c r="H225" s="16">
        <v>4</v>
      </c>
      <c r="I225" s="15">
        <v>3</v>
      </c>
      <c r="J225" s="16">
        <f t="shared" si="889"/>
        <v>1</v>
      </c>
      <c r="L225" s="79" t="s">
        <v>501</v>
      </c>
      <c r="M225" s="30"/>
      <c r="N225" s="28"/>
      <c r="O225" s="28"/>
      <c r="P225" s="28"/>
      <c r="Q225" s="28"/>
      <c r="R225" s="28"/>
      <c r="S225" s="28"/>
      <c r="T225" s="28"/>
      <c r="U225" s="28"/>
      <c r="V225" s="36"/>
      <c r="W225" s="13"/>
      <c r="X225" s="13"/>
      <c r="Y225" s="13"/>
      <c r="Z225" s="13"/>
      <c r="AA225" s="13"/>
      <c r="AB225" s="79" t="s">
        <v>501</v>
      </c>
      <c r="AC225" s="30"/>
      <c r="AD225" s="28"/>
      <c r="AE225" s="28"/>
      <c r="AF225" s="28"/>
      <c r="AG225" s="28"/>
      <c r="AH225" s="28"/>
      <c r="AI225" s="28"/>
      <c r="AJ225" s="28"/>
      <c r="AK225" s="28"/>
      <c r="AL225" s="36"/>
      <c r="AM225" s="13"/>
      <c r="AN225" s="13"/>
      <c r="AO225" s="13"/>
      <c r="AP225" s="13"/>
      <c r="AQ225" s="12"/>
      <c r="AR225" s="49" t="str">
        <f t="shared" si="951"/>
        <v/>
      </c>
      <c r="AS225" s="48" t="str">
        <f t="shared" si="954"/>
        <v/>
      </c>
      <c r="AT225" s="48" t="str">
        <f t="shared" si="957"/>
        <v/>
      </c>
      <c r="AU225" s="48" t="str">
        <f t="shared" si="960"/>
        <v/>
      </c>
      <c r="AV225" s="48" t="str">
        <f>(IF(Q225="","",(IF(MID(Q225,2,1)="-",LEFT(Q225,1),LEFT(Q225,2)))+0))</f>
        <v/>
      </c>
      <c r="AW225" s="48" t="str">
        <f>(IF(R225="","",(IF(MID(R225,2,1)="-",LEFT(R225,1),LEFT(R225,2)))+0))</f>
        <v/>
      </c>
      <c r="AX225" s="47"/>
      <c r="AY225" s="48" t="str">
        <f>(IF(T225="","",(IF(MID(T225,2,1)="-",LEFT(T225,1),LEFT(T225,2)))+0))</f>
        <v/>
      </c>
      <c r="AZ225" s="48" t="str">
        <f>(IF(U225="","",(IF(MID(U225,2,1)="-",LEFT(U225,1),LEFT(U225,2)))+0))</f>
        <v/>
      </c>
      <c r="BA225" s="46" t="str">
        <f>(IF(V225="","",(IF(MID(V225,2,1)="-",LEFT(V225,1),LEFT(V225,2)))+0))</f>
        <v/>
      </c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9"/>
      <c r="BQ225" s="49" t="str">
        <f t="shared" si="961"/>
        <v/>
      </c>
      <c r="BR225" s="48" t="str">
        <f t="shared" si="955"/>
        <v/>
      </c>
      <c r="BS225" s="48" t="str">
        <f t="shared" si="958"/>
        <v/>
      </c>
      <c r="BT225" s="48" t="str">
        <f t="shared" si="962"/>
        <v/>
      </c>
      <c r="BU225" s="48" t="str">
        <f>(IF(Q225="","",IF(RIGHT(Q225,2)="10",RIGHT(Q225,2),RIGHT(Q225,1))+0))</f>
        <v/>
      </c>
      <c r="BV225" s="48" t="str">
        <f>(IF(R225="","",IF(RIGHT(R225,2)="10",RIGHT(R225,2),RIGHT(R225,1))+0))</f>
        <v/>
      </c>
      <c r="BW225" s="47"/>
      <c r="BX225" s="48" t="str">
        <f>(IF(T225="","",IF(RIGHT(T225,2)="10",RIGHT(T225,2),RIGHT(T225,1))+0))</f>
        <v/>
      </c>
      <c r="BY225" s="48" t="str">
        <f>(IF(U225="","",IF(RIGHT(U225,2)="10",RIGHT(U225,2),RIGHT(U225,1))+0))</f>
        <v/>
      </c>
      <c r="BZ225" s="46" t="str">
        <f>(IF(V225="","",IF(RIGHT(V225,2)="10",RIGHT(V225,2),RIGHT(V225,1))+0))</f>
        <v/>
      </c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9"/>
      <c r="CP225" s="49" t="str">
        <f t="shared" si="953"/>
        <v/>
      </c>
      <c r="CQ225" s="48" t="str">
        <f t="shared" si="956"/>
        <v/>
      </c>
      <c r="CR225" s="48" t="str">
        <f t="shared" si="959"/>
        <v/>
      </c>
      <c r="CS225" s="48" t="str">
        <f t="shared" si="963"/>
        <v/>
      </c>
      <c r="CT225" s="48" t="str">
        <f>(IF(Q225="","",IF(AV225&gt;BU225,"H",IF(AV225&lt;BU225,"A","D"))))</f>
        <v/>
      </c>
      <c r="CU225" s="48" t="str">
        <f>(IF(R225="","",IF(AW225&gt;BV225,"H",IF(AW225&lt;BV225,"A","D"))))</f>
        <v/>
      </c>
      <c r="CV225" s="47"/>
      <c r="CW225" s="48" t="str">
        <f>(IF(T225="","",IF(AY225&gt;BX225,"H",IF(AY225&lt;BX225,"A","D"))))</f>
        <v/>
      </c>
      <c r="CX225" s="48" t="str">
        <f>(IF(U225="","",IF(AZ225&gt;BY225,"H",IF(AZ225&lt;BY225,"A","D"))))</f>
        <v/>
      </c>
      <c r="CY225" s="46" t="str">
        <f>(IF(V225="","",IF(BA225&gt;BZ225,"H",IF(BA225&lt;BZ225,"A","D"))))</f>
        <v/>
      </c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9"/>
      <c r="DO225" s="17" t="str">
        <f t="shared" si="917"/>
        <v>Hertford Town</v>
      </c>
      <c r="DP225" s="21">
        <f t="shared" si="918"/>
        <v>2</v>
      </c>
      <c r="DQ225" s="11">
        <f t="shared" si="919"/>
        <v>0</v>
      </c>
      <c r="DR225" s="11">
        <f t="shared" si="920"/>
        <v>0</v>
      </c>
      <c r="DS225" s="11">
        <f t="shared" si="921"/>
        <v>0</v>
      </c>
      <c r="DT225" s="11">
        <f>COUNTIF(CV$219:CV$228,"A")</f>
        <v>1</v>
      </c>
      <c r="DU225" s="11">
        <f>COUNTIF(CV$219:CV$228,"D")</f>
        <v>0</v>
      </c>
      <c r="DV225" s="11">
        <f>COUNTIF(CV$219:CV$228,"H")</f>
        <v>1</v>
      </c>
      <c r="DW225" s="21">
        <f t="shared" si="922"/>
        <v>1</v>
      </c>
      <c r="DX225" s="21">
        <f t="shared" si="923"/>
        <v>0</v>
      </c>
      <c r="DY225" s="21">
        <f t="shared" si="924"/>
        <v>1</v>
      </c>
      <c r="DZ225" s="20">
        <f>SUM($AR225:$BO225)+SUM(BW$219:BW$228)</f>
        <v>7</v>
      </c>
      <c r="EA225" s="20">
        <f>SUM($BQ225:$CN225)+SUM(AX$219:AX$228)</f>
        <v>6</v>
      </c>
      <c r="EB225" s="21">
        <f t="shared" si="925"/>
        <v>3</v>
      </c>
      <c r="EC225" s="20">
        <f t="shared" si="926"/>
        <v>1</v>
      </c>
      <c r="ED225" s="9"/>
      <c r="EE225" s="11">
        <f t="shared" si="927"/>
        <v>2</v>
      </c>
      <c r="EF225" s="11">
        <f t="shared" si="928"/>
        <v>1</v>
      </c>
      <c r="EG225" s="11">
        <f t="shared" si="929"/>
        <v>0</v>
      </c>
      <c r="EH225" s="11">
        <f t="shared" si="930"/>
        <v>1</v>
      </c>
      <c r="EI225" s="11">
        <f t="shared" si="931"/>
        <v>7</v>
      </c>
      <c r="EJ225" s="11">
        <f t="shared" si="932"/>
        <v>6</v>
      </c>
      <c r="EK225" s="11">
        <f t="shared" si="933"/>
        <v>3</v>
      </c>
      <c r="EL225" s="11">
        <f t="shared" si="934"/>
        <v>1</v>
      </c>
      <c r="EM225" s="8"/>
      <c r="EN225" s="8">
        <f t="shared" si="935"/>
        <v>0</v>
      </c>
      <c r="EO225" s="8">
        <f t="shared" si="936"/>
        <v>0</v>
      </c>
      <c r="EP225" s="8">
        <f t="shared" si="937"/>
        <v>0</v>
      </c>
      <c r="EQ225" s="8">
        <f t="shared" si="938"/>
        <v>0</v>
      </c>
      <c r="ER225" s="8">
        <f t="shared" si="939"/>
        <v>0</v>
      </c>
      <c r="ES225" s="8">
        <f t="shared" si="940"/>
        <v>0</v>
      </c>
      <c r="ET225" s="8">
        <f t="shared" si="941"/>
        <v>0</v>
      </c>
      <c r="EU225" s="8">
        <f t="shared" si="942"/>
        <v>0</v>
      </c>
      <c r="EW225" s="8" t="str">
        <f t="shared" si="943"/>
        <v/>
      </c>
      <c r="EX225" s="8" t="str">
        <f t="shared" si="944"/>
        <v/>
      </c>
      <c r="EY225" s="8" t="str">
        <f t="shared" si="945"/>
        <v/>
      </c>
      <c r="EZ225" s="8" t="str">
        <f t="shared" si="946"/>
        <v/>
      </c>
      <c r="FA225" s="8" t="str">
        <f t="shared" si="947"/>
        <v/>
      </c>
      <c r="FB225" s="8" t="str">
        <f t="shared" si="948"/>
        <v/>
      </c>
      <c r="FC225" s="8" t="str">
        <f t="shared" si="949"/>
        <v/>
      </c>
      <c r="FD225" s="8" t="str">
        <f t="shared" si="950"/>
        <v/>
      </c>
      <c r="FF225" s="79" t="s">
        <v>501</v>
      </c>
      <c r="FG225" s="195"/>
      <c r="FH225" s="59"/>
      <c r="FI225" s="59"/>
      <c r="FJ225" s="59"/>
      <c r="FK225" s="59"/>
      <c r="FL225" s="59"/>
      <c r="FM225" s="59"/>
      <c r="FN225" s="59"/>
      <c r="FO225" s="59"/>
      <c r="FP225" s="196"/>
      <c r="FQ225" s="10"/>
      <c r="FR225" s="10"/>
      <c r="FS225" s="10"/>
      <c r="FT225" s="9"/>
      <c r="FU225" s="8"/>
      <c r="FV225" s="8"/>
      <c r="FW225" s="8"/>
      <c r="FX225" s="8"/>
      <c r="FY225" s="8"/>
      <c r="FZ225" s="8"/>
      <c r="GA225" s="8"/>
      <c r="GB225" s="8"/>
      <c r="GC225" s="8"/>
    </row>
    <row r="226" spans="1:185" s="17" customFormat="1" x14ac:dyDescent="0.2">
      <c r="A226" s="8">
        <v>8</v>
      </c>
      <c r="B226" s="8" t="s">
        <v>478</v>
      </c>
      <c r="C226" s="16">
        <v>3</v>
      </c>
      <c r="D226" s="16">
        <v>1</v>
      </c>
      <c r="E226" s="16">
        <v>0</v>
      </c>
      <c r="F226" s="16">
        <v>2</v>
      </c>
      <c r="G226" s="16">
        <v>5</v>
      </c>
      <c r="H226" s="16">
        <v>11</v>
      </c>
      <c r="I226" s="15">
        <v>3</v>
      </c>
      <c r="J226" s="16">
        <f>G226-H226</f>
        <v>-6</v>
      </c>
      <c r="L226" s="79" t="s">
        <v>424</v>
      </c>
      <c r="M226" s="30"/>
      <c r="N226" s="28"/>
      <c r="O226" s="28"/>
      <c r="P226" s="28"/>
      <c r="Q226" s="28"/>
      <c r="R226" s="29" t="s">
        <v>195</v>
      </c>
      <c r="S226" s="29" t="s">
        <v>87</v>
      </c>
      <c r="T226" s="28"/>
      <c r="U226" s="28"/>
      <c r="V226" s="36"/>
      <c r="W226" s="13"/>
      <c r="X226" s="13"/>
      <c r="Y226" s="13"/>
      <c r="Z226" s="13"/>
      <c r="AA226" s="13"/>
      <c r="AB226" s="79" t="s">
        <v>424</v>
      </c>
      <c r="AC226" s="30"/>
      <c r="AD226" s="28"/>
      <c r="AE226" s="28"/>
      <c r="AF226" s="28"/>
      <c r="AG226" s="28"/>
      <c r="AH226" s="29" t="s">
        <v>347</v>
      </c>
      <c r="AI226" s="29" t="s">
        <v>15</v>
      </c>
      <c r="AJ226" s="28"/>
      <c r="AK226" s="28"/>
      <c r="AL226" s="36"/>
      <c r="AM226" s="13"/>
      <c r="AN226" s="13"/>
      <c r="AO226" s="13"/>
      <c r="AP226" s="13"/>
      <c r="AQ226" s="12"/>
      <c r="AR226" s="49" t="str">
        <f t="shared" si="951"/>
        <v/>
      </c>
      <c r="AS226" s="48" t="str">
        <f t="shared" si="954"/>
        <v/>
      </c>
      <c r="AT226" s="48" t="str">
        <f t="shared" si="957"/>
        <v/>
      </c>
      <c r="AU226" s="48" t="str">
        <f t="shared" si="960"/>
        <v/>
      </c>
      <c r="AV226" s="48" t="str">
        <f>(IF(Q226="","",(IF(MID(Q226,2,1)="-",LEFT(Q226,1),LEFT(Q226,2)))+0))</f>
        <v/>
      </c>
      <c r="AW226" s="48">
        <f>(IF(R226="","",(IF(MID(R226,2,1)="-",LEFT(R226,1),LEFT(R226,2)))+0))</f>
        <v>2</v>
      </c>
      <c r="AX226" s="48">
        <f>(IF(S226="","",(IF(MID(S226,2,1)="-",LEFT(S226,1),LEFT(S226,2)))+0))</f>
        <v>1</v>
      </c>
      <c r="AY226" s="47"/>
      <c r="AZ226" s="48" t="str">
        <f>(IF(U226="","",(IF(MID(U226,2,1)="-",LEFT(U226,1),LEFT(U226,2)))+0))</f>
        <v/>
      </c>
      <c r="BA226" s="46" t="str">
        <f>(IF(V226="","",(IF(MID(V226,2,1)="-",LEFT(V226,1),LEFT(V226,2)))+0))</f>
        <v/>
      </c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9"/>
      <c r="BQ226" s="49" t="str">
        <f t="shared" si="961"/>
        <v/>
      </c>
      <c r="BR226" s="48" t="str">
        <f t="shared" si="955"/>
        <v/>
      </c>
      <c r="BS226" s="48" t="str">
        <f t="shared" si="958"/>
        <v/>
      </c>
      <c r="BT226" s="48" t="str">
        <f t="shared" si="962"/>
        <v/>
      </c>
      <c r="BU226" s="48" t="str">
        <f>(IF(Q226="","",IF(RIGHT(Q226,2)="10",RIGHT(Q226,2),RIGHT(Q226,1))+0))</f>
        <v/>
      </c>
      <c r="BV226" s="48">
        <f>(IF(R226="","",IF(RIGHT(R226,2)="10",RIGHT(R226,2),RIGHT(R226,1))+0))</f>
        <v>5</v>
      </c>
      <c r="BW226" s="48">
        <f>(IF(S226="","",IF(RIGHT(S226,2)="10",RIGHT(S226,2),RIGHT(S226,1))+0))</f>
        <v>4</v>
      </c>
      <c r="BX226" s="47"/>
      <c r="BY226" s="48" t="str">
        <f>(IF(U226="","",IF(RIGHT(U226,2)="10",RIGHT(U226,2),RIGHT(U226,1))+0))</f>
        <v/>
      </c>
      <c r="BZ226" s="46" t="str">
        <f>(IF(V226="","",IF(RIGHT(V226,2)="10",RIGHT(V226,2),RIGHT(V226,1))+0))</f>
        <v/>
      </c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9"/>
      <c r="CP226" s="49" t="str">
        <f t="shared" si="953"/>
        <v/>
      </c>
      <c r="CQ226" s="48" t="str">
        <f t="shared" si="956"/>
        <v/>
      </c>
      <c r="CR226" s="48" t="str">
        <f t="shared" si="959"/>
        <v/>
      </c>
      <c r="CS226" s="48" t="str">
        <f t="shared" si="963"/>
        <v/>
      </c>
      <c r="CT226" s="48" t="str">
        <f>(IF(Q226="","",IF(AV226&gt;BU226,"H",IF(AV226&lt;BU226,"A","D"))))</f>
        <v/>
      </c>
      <c r="CU226" s="48" t="str">
        <f>(IF(R226="","",IF(AW226&gt;BV226,"H",IF(AW226&lt;BV226,"A","D"))))</f>
        <v>A</v>
      </c>
      <c r="CV226" s="48" t="str">
        <f>(IF(S226="","",IF(AX226&gt;BW226,"H",IF(AX226&lt;BW226,"A","D"))))</f>
        <v>A</v>
      </c>
      <c r="CW226" s="47"/>
      <c r="CX226" s="48" t="str">
        <f>(IF(U226="","",IF(AZ226&gt;BY226,"H",IF(AZ226&lt;BY226,"A","D"))))</f>
        <v/>
      </c>
      <c r="CY226" s="46" t="str">
        <f>(IF(V226="","",IF(BA226&gt;BZ226,"H",IF(BA226&lt;BZ226,"A","D"))))</f>
        <v/>
      </c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9"/>
      <c r="DO226" s="17" t="str">
        <f t="shared" si="917"/>
        <v>Heybridge Swifts</v>
      </c>
      <c r="DP226" s="21">
        <f t="shared" si="918"/>
        <v>3</v>
      </c>
      <c r="DQ226" s="11">
        <f t="shared" si="919"/>
        <v>0</v>
      </c>
      <c r="DR226" s="11">
        <f t="shared" si="920"/>
        <v>0</v>
      </c>
      <c r="DS226" s="11">
        <f t="shared" si="921"/>
        <v>2</v>
      </c>
      <c r="DT226" s="11">
        <f>COUNTIF(CW$219:CW$228,"A")</f>
        <v>0</v>
      </c>
      <c r="DU226" s="11">
        <f>COUNTIF(CW$219:CW$228,"D")</f>
        <v>0</v>
      </c>
      <c r="DV226" s="11">
        <f>COUNTIF(CW$219:CW$228,"H")</f>
        <v>1</v>
      </c>
      <c r="DW226" s="21">
        <f t="shared" si="922"/>
        <v>0</v>
      </c>
      <c r="DX226" s="21">
        <f t="shared" si="923"/>
        <v>0</v>
      </c>
      <c r="DY226" s="21">
        <f t="shared" si="924"/>
        <v>3</v>
      </c>
      <c r="DZ226" s="20">
        <f>SUM($AR226:$BO226)+SUM(BX$219:BX$228)</f>
        <v>4</v>
      </c>
      <c r="EA226" s="20">
        <f>SUM($BQ226:$CN226)+SUM(AY$219:AY$228)</f>
        <v>17</v>
      </c>
      <c r="EB226" s="21">
        <f t="shared" si="925"/>
        <v>0</v>
      </c>
      <c r="EC226" s="20">
        <f t="shared" si="926"/>
        <v>-13</v>
      </c>
      <c r="ED226" s="9"/>
      <c r="EE226" s="11">
        <f t="shared" si="927"/>
        <v>3</v>
      </c>
      <c r="EF226" s="11">
        <f t="shared" si="928"/>
        <v>0</v>
      </c>
      <c r="EG226" s="11">
        <f t="shared" si="929"/>
        <v>0</v>
      </c>
      <c r="EH226" s="11">
        <f t="shared" si="930"/>
        <v>3</v>
      </c>
      <c r="EI226" s="11">
        <f t="shared" si="931"/>
        <v>4</v>
      </c>
      <c r="EJ226" s="11">
        <f t="shared" si="932"/>
        <v>17</v>
      </c>
      <c r="EK226" s="11">
        <f t="shared" si="933"/>
        <v>0</v>
      </c>
      <c r="EL226" s="11">
        <f t="shared" si="934"/>
        <v>-13</v>
      </c>
      <c r="EM226" s="8"/>
      <c r="EN226" s="8">
        <f t="shared" si="935"/>
        <v>0</v>
      </c>
      <c r="EO226" s="8">
        <f t="shared" si="936"/>
        <v>0</v>
      </c>
      <c r="EP226" s="8">
        <f t="shared" si="937"/>
        <v>0</v>
      </c>
      <c r="EQ226" s="8">
        <f t="shared" si="938"/>
        <v>0</v>
      </c>
      <c r="ER226" s="8">
        <f t="shared" si="939"/>
        <v>0</v>
      </c>
      <c r="ES226" s="8">
        <f t="shared" si="940"/>
        <v>0</v>
      </c>
      <c r="ET226" s="8">
        <f t="shared" si="941"/>
        <v>0</v>
      </c>
      <c r="EU226" s="8">
        <f t="shared" si="942"/>
        <v>0</v>
      </c>
      <c r="EW226" s="8" t="str">
        <f t="shared" si="943"/>
        <v/>
      </c>
      <c r="EX226" s="8" t="str">
        <f t="shared" si="944"/>
        <v/>
      </c>
      <c r="EY226" s="8" t="str">
        <f t="shared" si="945"/>
        <v/>
      </c>
      <c r="EZ226" s="8" t="str">
        <f t="shared" si="946"/>
        <v/>
      </c>
      <c r="FA226" s="8" t="str">
        <f t="shared" si="947"/>
        <v/>
      </c>
      <c r="FB226" s="8" t="str">
        <f t="shared" si="948"/>
        <v/>
      </c>
      <c r="FC226" s="8" t="str">
        <f t="shared" si="949"/>
        <v/>
      </c>
      <c r="FD226" s="8" t="str">
        <f t="shared" si="950"/>
        <v/>
      </c>
      <c r="FF226" s="79" t="s">
        <v>424</v>
      </c>
      <c r="FG226" s="195"/>
      <c r="FH226" s="59"/>
      <c r="FI226" s="59"/>
      <c r="FJ226" s="59"/>
      <c r="FK226" s="59"/>
      <c r="FL226" s="60">
        <v>40</v>
      </c>
      <c r="FM226" s="60">
        <v>41</v>
      </c>
      <c r="FN226" s="59"/>
      <c r="FO226" s="59"/>
      <c r="FP226" s="196"/>
      <c r="FQ226" s="10"/>
      <c r="FR226" s="10"/>
      <c r="FS226" s="10"/>
      <c r="FT226" s="9"/>
      <c r="FU226" s="8"/>
      <c r="FV226" s="8"/>
      <c r="FW226" s="8"/>
      <c r="FX226" s="8"/>
      <c r="FY226" s="8"/>
      <c r="FZ226" s="8"/>
      <c r="GA226" s="8"/>
      <c r="GB226" s="8"/>
      <c r="GC226" s="8"/>
    </row>
    <row r="227" spans="1:185" s="8" customFormat="1" x14ac:dyDescent="0.2">
      <c r="A227" s="8">
        <v>9</v>
      </c>
      <c r="B227" s="8" t="s">
        <v>462</v>
      </c>
      <c r="C227" s="16">
        <v>3</v>
      </c>
      <c r="D227" s="16">
        <v>0</v>
      </c>
      <c r="E227" s="16">
        <v>0</v>
      </c>
      <c r="F227" s="16">
        <v>3</v>
      </c>
      <c r="G227" s="16">
        <v>3</v>
      </c>
      <c r="H227" s="16">
        <v>14</v>
      </c>
      <c r="I227" s="15">
        <v>0</v>
      </c>
      <c r="J227" s="16">
        <f t="shared" ref="J227:J228" si="964">G227-H227</f>
        <v>-11</v>
      </c>
      <c r="L227" s="79" t="s">
        <v>521</v>
      </c>
      <c r="M227" s="30"/>
      <c r="N227" s="28"/>
      <c r="O227" s="28"/>
      <c r="P227" s="28"/>
      <c r="Q227" s="29" t="s">
        <v>111</v>
      </c>
      <c r="R227" s="28"/>
      <c r="S227" s="28"/>
      <c r="T227" s="29" t="s">
        <v>101</v>
      </c>
      <c r="U227" s="28"/>
      <c r="V227" s="36"/>
      <c r="W227" s="13"/>
      <c r="X227" s="13"/>
      <c r="Y227" s="13"/>
      <c r="Z227" s="13"/>
      <c r="AA227" s="13"/>
      <c r="AB227" s="79" t="s">
        <v>521</v>
      </c>
      <c r="AC227" s="30"/>
      <c r="AD227" s="28"/>
      <c r="AE227" s="28"/>
      <c r="AF227" s="28"/>
      <c r="AG227" s="29" t="s">
        <v>15</v>
      </c>
      <c r="AH227" s="28"/>
      <c r="AI227" s="28"/>
      <c r="AJ227" s="29" t="s">
        <v>207</v>
      </c>
      <c r="AK227" s="28"/>
      <c r="AL227" s="36"/>
      <c r="AM227" s="13"/>
      <c r="AN227" s="13"/>
      <c r="AO227" s="13"/>
      <c r="AP227" s="13"/>
      <c r="AQ227" s="12"/>
      <c r="AR227" s="49" t="str">
        <f t="shared" si="951"/>
        <v/>
      </c>
      <c r="AS227" s="48" t="str">
        <f t="shared" si="954"/>
        <v/>
      </c>
      <c r="AT227" s="48" t="str">
        <f t="shared" si="957"/>
        <v/>
      </c>
      <c r="AU227" s="48" t="str">
        <f t="shared" si="960"/>
        <v/>
      </c>
      <c r="AV227" s="48">
        <f>(IF(Q227="","",(IF(MID(Q227,2,1)="-",LEFT(Q227,1),LEFT(Q227,2)))+0))</f>
        <v>0</v>
      </c>
      <c r="AW227" s="48" t="str">
        <f>(IF(R227="","",(IF(MID(R227,2,1)="-",LEFT(R227,1),LEFT(R227,2)))+0))</f>
        <v/>
      </c>
      <c r="AX227" s="48" t="str">
        <f>(IF(S227="","",(IF(MID(S227,2,1)="-",LEFT(S227,1),LEFT(S227,2)))+0))</f>
        <v/>
      </c>
      <c r="AY227" s="48">
        <f>(IF(T227="","",(IF(MID(T227,2,1)="-",LEFT(T227,1),LEFT(T227,2)))+0))</f>
        <v>8</v>
      </c>
      <c r="AZ227" s="47"/>
      <c r="BA227" s="46" t="str">
        <f>(IF(V227="","",(IF(MID(V227,2,1)="-",LEFT(V227,1),LEFT(V227,2)))+0))</f>
        <v/>
      </c>
      <c r="BP227" s="34"/>
      <c r="BQ227" s="49" t="str">
        <f t="shared" si="961"/>
        <v/>
      </c>
      <c r="BR227" s="48" t="str">
        <f t="shared" si="955"/>
        <v/>
      </c>
      <c r="BS227" s="48" t="str">
        <f t="shared" si="958"/>
        <v/>
      </c>
      <c r="BT227" s="48" t="str">
        <f t="shared" si="962"/>
        <v/>
      </c>
      <c r="BU227" s="48">
        <f>(IF(Q227="","",IF(RIGHT(Q227,2)="10",RIGHT(Q227,2),RIGHT(Q227,1))+0))</f>
        <v>4</v>
      </c>
      <c r="BV227" s="48" t="str">
        <f>(IF(R227="","",IF(RIGHT(R227,2)="10",RIGHT(R227,2),RIGHT(R227,1))+0))</f>
        <v/>
      </c>
      <c r="BW227" s="48" t="str">
        <f>(IF(S227="","",IF(RIGHT(S227,2)="10",RIGHT(S227,2),RIGHT(S227,1))+0))</f>
        <v/>
      </c>
      <c r="BX227" s="48">
        <f>(IF(T227="","",IF(RIGHT(T227,2)="10",RIGHT(T227,2),RIGHT(T227,1))+0))</f>
        <v>1</v>
      </c>
      <c r="BY227" s="47"/>
      <c r="BZ227" s="46" t="str">
        <f>(IF(V227="","",IF(RIGHT(V227,2)="10",RIGHT(V227,2),RIGHT(V227,1))+0))</f>
        <v/>
      </c>
      <c r="CO227" s="34"/>
      <c r="CP227" s="49" t="str">
        <f t="shared" si="953"/>
        <v/>
      </c>
      <c r="CQ227" s="48" t="str">
        <f t="shared" si="956"/>
        <v/>
      </c>
      <c r="CR227" s="48" t="str">
        <f t="shared" si="959"/>
        <v/>
      </c>
      <c r="CS227" s="48" t="str">
        <f t="shared" si="963"/>
        <v/>
      </c>
      <c r="CT227" s="48" t="str">
        <f>(IF(Q227="","",IF(AV227&gt;BU227,"H",IF(AV227&lt;BU227,"A","D"))))</f>
        <v>A</v>
      </c>
      <c r="CU227" s="48" t="str">
        <f>(IF(R227="","",IF(AW227&gt;BV227,"H",IF(AW227&lt;BV227,"A","D"))))</f>
        <v/>
      </c>
      <c r="CV227" s="48" t="str">
        <f>(IF(S227="","",IF(AX227&gt;BW227,"H",IF(AX227&lt;BW227,"A","D"))))</f>
        <v/>
      </c>
      <c r="CW227" s="48" t="str">
        <f>(IF(T227="","",IF(AY227&gt;BX227,"H",IF(AY227&lt;BX227,"A","D"))))</f>
        <v>H</v>
      </c>
      <c r="CX227" s="47"/>
      <c r="CY227" s="46" t="str">
        <f>(IF(V227="","",IF(BA227&gt;BZ227,"H",IF(BA227&lt;BZ227,"A","D"))))</f>
        <v/>
      </c>
      <c r="DN227" s="34"/>
      <c r="DO227" s="17" t="str">
        <f t="shared" si="917"/>
        <v>Potters Bar Town</v>
      </c>
      <c r="DP227" s="21">
        <f t="shared" si="918"/>
        <v>3</v>
      </c>
      <c r="DQ227" s="11">
        <f t="shared" si="919"/>
        <v>1</v>
      </c>
      <c r="DR227" s="11">
        <f t="shared" si="920"/>
        <v>0</v>
      </c>
      <c r="DS227" s="11">
        <f t="shared" si="921"/>
        <v>1</v>
      </c>
      <c r="DT227" s="11">
        <f>COUNTIF(CX$219:CX$228,"A")</f>
        <v>0</v>
      </c>
      <c r="DU227" s="11">
        <f>COUNTIF(CX$219:CX$228,"D")</f>
        <v>0</v>
      </c>
      <c r="DV227" s="11">
        <f>COUNTIF(CX$219:CX$228,"H")</f>
        <v>1</v>
      </c>
      <c r="DW227" s="21">
        <f t="shared" si="922"/>
        <v>1</v>
      </c>
      <c r="DX227" s="21">
        <f t="shared" si="923"/>
        <v>0</v>
      </c>
      <c r="DY227" s="21">
        <f t="shared" si="924"/>
        <v>2</v>
      </c>
      <c r="DZ227" s="20">
        <f>SUM($AR227:$BO227)+SUM(BY$219:BY$228)</f>
        <v>9</v>
      </c>
      <c r="EA227" s="20">
        <f>SUM($BQ227:$CN227)+SUM(AZ$219:AZ$228)</f>
        <v>8</v>
      </c>
      <c r="EB227" s="21">
        <f t="shared" si="925"/>
        <v>3</v>
      </c>
      <c r="EC227" s="20">
        <f t="shared" si="926"/>
        <v>1</v>
      </c>
      <c r="ED227" s="9"/>
      <c r="EE227" s="11">
        <f t="shared" si="927"/>
        <v>3</v>
      </c>
      <c r="EF227" s="11">
        <f t="shared" si="928"/>
        <v>1</v>
      </c>
      <c r="EG227" s="11">
        <f t="shared" si="929"/>
        <v>0</v>
      </c>
      <c r="EH227" s="11">
        <f t="shared" si="930"/>
        <v>2</v>
      </c>
      <c r="EI227" s="11">
        <f t="shared" si="931"/>
        <v>9</v>
      </c>
      <c r="EJ227" s="11">
        <f t="shared" si="932"/>
        <v>8</v>
      </c>
      <c r="EK227" s="11">
        <f t="shared" si="933"/>
        <v>3</v>
      </c>
      <c r="EL227" s="11">
        <f t="shared" si="934"/>
        <v>1</v>
      </c>
      <c r="EM227" s="17"/>
      <c r="EN227" s="8">
        <f t="shared" si="935"/>
        <v>0</v>
      </c>
      <c r="EO227" s="8">
        <f t="shared" si="936"/>
        <v>0</v>
      </c>
      <c r="EP227" s="8">
        <f t="shared" si="937"/>
        <v>0</v>
      </c>
      <c r="EQ227" s="8">
        <f t="shared" si="938"/>
        <v>0</v>
      </c>
      <c r="ER227" s="8">
        <f t="shared" si="939"/>
        <v>0</v>
      </c>
      <c r="ES227" s="8">
        <f t="shared" si="940"/>
        <v>0</v>
      </c>
      <c r="ET227" s="8">
        <f t="shared" si="941"/>
        <v>0</v>
      </c>
      <c r="EU227" s="8">
        <f t="shared" si="942"/>
        <v>0</v>
      </c>
      <c r="EW227" s="8" t="str">
        <f t="shared" si="943"/>
        <v/>
      </c>
      <c r="EX227" s="8" t="str">
        <f t="shared" si="944"/>
        <v/>
      </c>
      <c r="EY227" s="8" t="str">
        <f t="shared" si="945"/>
        <v/>
      </c>
      <c r="EZ227" s="8" t="str">
        <f t="shared" si="946"/>
        <v/>
      </c>
      <c r="FA227" s="8" t="str">
        <f t="shared" si="947"/>
        <v/>
      </c>
      <c r="FB227" s="8" t="str">
        <f t="shared" si="948"/>
        <v/>
      </c>
      <c r="FC227" s="8" t="str">
        <f t="shared" si="949"/>
        <v/>
      </c>
      <c r="FD227" s="8" t="str">
        <f t="shared" si="950"/>
        <v/>
      </c>
      <c r="FF227" s="79" t="s">
        <v>521</v>
      </c>
      <c r="FG227" s="195"/>
      <c r="FH227" s="59"/>
      <c r="FI227" s="59"/>
      <c r="FJ227" s="59"/>
      <c r="FK227" s="60">
        <v>45</v>
      </c>
      <c r="FL227" s="59"/>
      <c r="FM227" s="59"/>
      <c r="FN227" s="60">
        <v>42</v>
      </c>
      <c r="FO227" s="59"/>
      <c r="FP227" s="196"/>
      <c r="FQ227" s="10"/>
      <c r="FR227" s="10"/>
      <c r="FS227" s="10"/>
      <c r="FT227" s="9"/>
    </row>
    <row r="228" spans="1:185" s="17" customFormat="1" ht="12.75" thickBot="1" x14ac:dyDescent="0.25">
      <c r="A228" s="8">
        <v>10</v>
      </c>
      <c r="B228" s="8" t="s">
        <v>424</v>
      </c>
      <c r="C228" s="16">
        <v>3</v>
      </c>
      <c r="D228" s="16">
        <v>0</v>
      </c>
      <c r="E228" s="16">
        <v>0</v>
      </c>
      <c r="F228" s="16">
        <v>3</v>
      </c>
      <c r="G228" s="16">
        <v>4</v>
      </c>
      <c r="H228" s="16">
        <v>17</v>
      </c>
      <c r="I228" s="15">
        <v>0</v>
      </c>
      <c r="J228" s="16">
        <f t="shared" si="964"/>
        <v>-13</v>
      </c>
      <c r="L228" s="77" t="s">
        <v>421</v>
      </c>
      <c r="M228" s="203"/>
      <c r="N228" s="26" t="s">
        <v>152</v>
      </c>
      <c r="O228" s="24"/>
      <c r="P228" s="24"/>
      <c r="Q228" s="24"/>
      <c r="R228" s="24"/>
      <c r="S228" s="24"/>
      <c r="T228" s="24"/>
      <c r="U228" s="24"/>
      <c r="V228" s="22"/>
      <c r="W228" s="35"/>
      <c r="X228" s="35"/>
      <c r="Y228" s="35"/>
      <c r="Z228" s="35"/>
      <c r="AA228" s="13"/>
      <c r="AB228" s="77" t="s">
        <v>421</v>
      </c>
      <c r="AC228" s="199"/>
      <c r="AD228" s="26" t="s">
        <v>20</v>
      </c>
      <c r="AE228" s="24"/>
      <c r="AF228" s="24"/>
      <c r="AG228" s="24"/>
      <c r="AH228" s="24"/>
      <c r="AI228" s="24"/>
      <c r="AJ228" s="24"/>
      <c r="AK228" s="24"/>
      <c r="AL228" s="22"/>
      <c r="AM228" s="35"/>
      <c r="AN228" s="35"/>
      <c r="AO228" s="35"/>
      <c r="AP228" s="13"/>
      <c r="AQ228" s="12"/>
      <c r="AR228" s="45" t="str">
        <f t="shared" si="951"/>
        <v/>
      </c>
      <c r="AS228" s="44">
        <f t="shared" si="954"/>
        <v>4</v>
      </c>
      <c r="AT228" s="44" t="str">
        <f t="shared" si="957"/>
        <v/>
      </c>
      <c r="AU228" s="44" t="str">
        <f t="shared" si="960"/>
        <v/>
      </c>
      <c r="AV228" s="44" t="str">
        <f>(IF(Q228="","",(IF(MID(Q228,2,1)="-",LEFT(Q228,1),LEFT(Q228,2)))+0))</f>
        <v/>
      </c>
      <c r="AW228" s="44" t="str">
        <f>(IF(R228="","",(IF(MID(R228,2,1)="-",LEFT(R228,1),LEFT(R228,2)))+0))</f>
        <v/>
      </c>
      <c r="AX228" s="44" t="str">
        <f>(IF(S228="","",(IF(MID(S228,2,1)="-",LEFT(S228,1),LEFT(S228,2)))+0))</f>
        <v/>
      </c>
      <c r="AY228" s="44" t="str">
        <f>(IF(T228="","",(IF(MID(T228,2,1)="-",LEFT(T228,1),LEFT(T228,2)))+0))</f>
        <v/>
      </c>
      <c r="AZ228" s="44" t="str">
        <f>(IF(U228="","",(IF(MID(U228,2,1)="-",LEFT(U228,1),LEFT(U228,2)))+0))</f>
        <v/>
      </c>
      <c r="BA228" s="43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9"/>
      <c r="BQ228" s="45" t="str">
        <f t="shared" si="961"/>
        <v/>
      </c>
      <c r="BR228" s="44">
        <f t="shared" si="955"/>
        <v>0</v>
      </c>
      <c r="BS228" s="44" t="str">
        <f t="shared" si="958"/>
        <v/>
      </c>
      <c r="BT228" s="44" t="str">
        <f t="shared" si="962"/>
        <v/>
      </c>
      <c r="BU228" s="44" t="str">
        <f>(IF(Q228="","",IF(RIGHT(Q228,2)="10",RIGHT(Q228,2),RIGHT(Q228,1))+0))</f>
        <v/>
      </c>
      <c r="BV228" s="44" t="str">
        <f>(IF(R228="","",IF(RIGHT(R228,2)="10",RIGHT(R228,2),RIGHT(R228,1))+0))</f>
        <v/>
      </c>
      <c r="BW228" s="44" t="str">
        <f>(IF(S228="","",IF(RIGHT(S228,2)="10",RIGHT(S228,2),RIGHT(S228,1))+0))</f>
        <v/>
      </c>
      <c r="BX228" s="44" t="str">
        <f>(IF(T228="","",IF(RIGHT(T228,2)="10",RIGHT(T228,2),RIGHT(T228,1))+0))</f>
        <v/>
      </c>
      <c r="BY228" s="44" t="str">
        <f>(IF(U228="","",IF(RIGHT(U228,2)="10",RIGHT(U228,2),RIGHT(U228,1))+0))</f>
        <v/>
      </c>
      <c r="BZ228" s="43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9"/>
      <c r="CP228" s="45" t="str">
        <f t="shared" si="953"/>
        <v/>
      </c>
      <c r="CQ228" s="44" t="str">
        <f t="shared" si="956"/>
        <v>H</v>
      </c>
      <c r="CR228" s="44" t="str">
        <f t="shared" si="959"/>
        <v/>
      </c>
      <c r="CS228" s="44" t="str">
        <f t="shared" si="963"/>
        <v/>
      </c>
      <c r="CT228" s="44" t="str">
        <f>(IF(Q228="","",IF(AV228&gt;BU228,"H",IF(AV228&lt;BU228,"A","D"))))</f>
        <v/>
      </c>
      <c r="CU228" s="44" t="str">
        <f>(IF(R228="","",IF(AW228&gt;BV228,"H",IF(AW228&lt;BV228,"A","D"))))</f>
        <v/>
      </c>
      <c r="CV228" s="44" t="str">
        <f>(IF(S228="","",IF(AX228&gt;BW228,"H",IF(AX228&lt;BW228,"A","D"))))</f>
        <v/>
      </c>
      <c r="CW228" s="44" t="str">
        <f>(IF(T228="","",IF(AY228&gt;BX228,"H",IF(AY228&lt;BX228,"A","D"))))</f>
        <v/>
      </c>
      <c r="CX228" s="44" t="str">
        <f>(IF(U228="","",IF(AZ228&gt;BY228,"H",IF(AZ228&lt;BY228,"A","D"))))</f>
        <v/>
      </c>
      <c r="CY228" s="43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9"/>
      <c r="DO228" s="17" t="str">
        <f t="shared" si="917"/>
        <v>Ware</v>
      </c>
      <c r="DP228" s="21">
        <f t="shared" si="918"/>
        <v>2</v>
      </c>
      <c r="DQ228" s="11">
        <f t="shared" si="919"/>
        <v>1</v>
      </c>
      <c r="DR228" s="11">
        <f t="shared" si="920"/>
        <v>0</v>
      </c>
      <c r="DS228" s="11">
        <f t="shared" si="921"/>
        <v>0</v>
      </c>
      <c r="DT228" s="11">
        <f>COUNTIF(CY$219:CY$228,"A")</f>
        <v>1</v>
      </c>
      <c r="DU228" s="11">
        <f>COUNTIF(CY$219:CY$228,"D")</f>
        <v>0</v>
      </c>
      <c r="DV228" s="11">
        <f>COUNTIF(CY$219:CY$228,"H")</f>
        <v>0</v>
      </c>
      <c r="DW228" s="21">
        <f t="shared" si="922"/>
        <v>2</v>
      </c>
      <c r="DX228" s="21">
        <f t="shared" si="923"/>
        <v>0</v>
      </c>
      <c r="DY228" s="21">
        <f t="shared" si="924"/>
        <v>0</v>
      </c>
      <c r="DZ228" s="20">
        <f>SUM($AR228:$BO228)+SUM(BZ$219:BZ$228)</f>
        <v>7</v>
      </c>
      <c r="EA228" s="20">
        <f>SUM($BQ228:$CN228)+SUM(BA$219:BA$228)</f>
        <v>2</v>
      </c>
      <c r="EB228" s="21">
        <f t="shared" si="925"/>
        <v>6</v>
      </c>
      <c r="EC228" s="20">
        <f t="shared" si="926"/>
        <v>5</v>
      </c>
      <c r="ED228" s="9"/>
      <c r="EE228" s="11">
        <f t="shared" si="927"/>
        <v>2</v>
      </c>
      <c r="EF228" s="11">
        <f t="shared" si="928"/>
        <v>2</v>
      </c>
      <c r="EG228" s="11">
        <f t="shared" si="929"/>
        <v>0</v>
      </c>
      <c r="EH228" s="11">
        <f t="shared" si="930"/>
        <v>0</v>
      </c>
      <c r="EI228" s="11">
        <f t="shared" si="931"/>
        <v>7</v>
      </c>
      <c r="EJ228" s="11">
        <f t="shared" si="932"/>
        <v>2</v>
      </c>
      <c r="EK228" s="11">
        <f t="shared" si="933"/>
        <v>6</v>
      </c>
      <c r="EL228" s="11">
        <f t="shared" si="934"/>
        <v>5</v>
      </c>
      <c r="EM228" s="8"/>
      <c r="EN228" s="8">
        <f t="shared" si="935"/>
        <v>0</v>
      </c>
      <c r="EO228" s="8">
        <f t="shared" si="936"/>
        <v>0</v>
      </c>
      <c r="EP228" s="8">
        <f t="shared" si="937"/>
        <v>0</v>
      </c>
      <c r="EQ228" s="8">
        <f t="shared" si="938"/>
        <v>0</v>
      </c>
      <c r="ER228" s="8">
        <f t="shared" si="939"/>
        <v>0</v>
      </c>
      <c r="ES228" s="8">
        <f t="shared" si="940"/>
        <v>0</v>
      </c>
      <c r="ET228" s="8">
        <f t="shared" si="941"/>
        <v>0</v>
      </c>
      <c r="EU228" s="8">
        <f t="shared" si="942"/>
        <v>0</v>
      </c>
      <c r="EW228" s="8" t="str">
        <f t="shared" si="943"/>
        <v/>
      </c>
      <c r="EX228" s="8" t="str">
        <f t="shared" si="944"/>
        <v/>
      </c>
      <c r="EY228" s="8" t="str">
        <f t="shared" si="945"/>
        <v/>
      </c>
      <c r="EZ228" s="8" t="str">
        <f t="shared" si="946"/>
        <v/>
      </c>
      <c r="FA228" s="8" t="str">
        <f t="shared" si="947"/>
        <v/>
      </c>
      <c r="FB228" s="8" t="str">
        <f t="shared" si="948"/>
        <v/>
      </c>
      <c r="FC228" s="8" t="str">
        <f t="shared" si="949"/>
        <v/>
      </c>
      <c r="FD228" s="8" t="str">
        <f t="shared" si="950"/>
        <v/>
      </c>
      <c r="FF228" s="77" t="s">
        <v>421</v>
      </c>
      <c r="FG228" s="207"/>
      <c r="FH228" s="56">
        <v>43</v>
      </c>
      <c r="FI228" s="197"/>
      <c r="FJ228" s="197"/>
      <c r="FK228" s="197"/>
      <c r="FL228" s="197"/>
      <c r="FM228" s="197"/>
      <c r="FN228" s="197"/>
      <c r="FO228" s="197"/>
      <c r="FP228" s="19"/>
      <c r="FQ228" s="18"/>
      <c r="FR228" s="18"/>
      <c r="FS228" s="18"/>
      <c r="FT228" s="9"/>
      <c r="FU228" s="8"/>
      <c r="FV228" s="8"/>
      <c r="FW228" s="8"/>
      <c r="FX228" s="8"/>
      <c r="FY228" s="8"/>
      <c r="FZ228" s="8"/>
      <c r="GA228" s="8"/>
      <c r="GB228" s="8"/>
      <c r="GC228" s="8"/>
    </row>
    <row r="229" spans="1:185" s="8" customFormat="1" x14ac:dyDescent="0.2">
      <c r="C229" s="16"/>
      <c r="D229" s="14">
        <f>SUM(D219:D228)</f>
        <v>13</v>
      </c>
      <c r="E229" s="14">
        <f>SUM(E219:E228)</f>
        <v>2</v>
      </c>
      <c r="F229" s="14">
        <f>SUM(F219:F228)</f>
        <v>13</v>
      </c>
      <c r="G229" s="14">
        <f>SUM(G219:G228)</f>
        <v>73</v>
      </c>
      <c r="H229" s="14">
        <f>SUM(H219:H228)</f>
        <v>73</v>
      </c>
      <c r="I229" s="15"/>
      <c r="J229" s="14">
        <f>SUM(J219:J228)</f>
        <v>0</v>
      </c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2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E229" s="11"/>
      <c r="EF229" s="11"/>
      <c r="EG229" s="11"/>
      <c r="EH229" s="11"/>
      <c r="EI229" s="11"/>
      <c r="EJ229" s="11"/>
      <c r="EK229" s="11"/>
      <c r="EL229" s="11"/>
      <c r="FF229" s="13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9"/>
      <c r="FT229" s="9"/>
    </row>
    <row r="230" spans="1:185" s="8" customFormat="1" ht="12.75" thickBot="1" x14ac:dyDescent="0.25">
      <c r="A230" s="17" t="s">
        <v>116</v>
      </c>
      <c r="B230" s="55" t="s">
        <v>524</v>
      </c>
      <c r="C230" s="42" t="s">
        <v>96</v>
      </c>
      <c r="D230" s="15"/>
      <c r="E230" s="15"/>
      <c r="F230" s="15"/>
      <c r="G230" s="15"/>
      <c r="H230" s="15"/>
      <c r="I230" s="15"/>
      <c r="J230" s="15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2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E230" s="11"/>
      <c r="EF230" s="11"/>
      <c r="EG230" s="11"/>
      <c r="EH230" s="11"/>
      <c r="EI230" s="11"/>
      <c r="EJ230" s="11"/>
      <c r="EK230" s="11"/>
      <c r="EL230" s="11"/>
      <c r="FF230" s="9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9"/>
      <c r="FT230" s="9"/>
    </row>
    <row r="231" spans="1:185" s="8" customFormat="1" ht="12.75" thickBot="1" x14ac:dyDescent="0.25">
      <c r="A231" s="17" t="s">
        <v>51</v>
      </c>
      <c r="B231" s="17" t="s">
        <v>50</v>
      </c>
      <c r="C231" s="15" t="s">
        <v>42</v>
      </c>
      <c r="D231" s="15" t="s">
        <v>41</v>
      </c>
      <c r="E231" s="15" t="s">
        <v>40</v>
      </c>
      <c r="F231" s="15" t="s">
        <v>39</v>
      </c>
      <c r="G231" s="15" t="s">
        <v>38</v>
      </c>
      <c r="H231" s="15" t="s">
        <v>37</v>
      </c>
      <c r="I231" s="15" t="s">
        <v>36</v>
      </c>
      <c r="J231" s="15" t="s">
        <v>43</v>
      </c>
      <c r="L231" s="66" t="s">
        <v>154</v>
      </c>
      <c r="M231" s="41" t="s">
        <v>114</v>
      </c>
      <c r="N231" s="41" t="s">
        <v>515</v>
      </c>
      <c r="O231" s="41" t="s">
        <v>68</v>
      </c>
      <c r="P231" s="41" t="s">
        <v>384</v>
      </c>
      <c r="Q231" s="41" t="s">
        <v>94</v>
      </c>
      <c r="R231" s="41" t="s">
        <v>399</v>
      </c>
      <c r="S231" s="41" t="s">
        <v>113</v>
      </c>
      <c r="T231" s="41" t="s">
        <v>434</v>
      </c>
      <c r="U231" s="41" t="s">
        <v>516</v>
      </c>
      <c r="V231" s="41" t="s">
        <v>65</v>
      </c>
      <c r="W231" s="41" t="s">
        <v>90</v>
      </c>
      <c r="X231" s="170" t="s">
        <v>205</v>
      </c>
      <c r="Y231" s="40" t="s">
        <v>186</v>
      </c>
      <c r="Z231" s="13"/>
      <c r="AA231" s="13"/>
      <c r="AB231" s="66" t="s">
        <v>154</v>
      </c>
      <c r="AC231" s="41" t="s">
        <v>114</v>
      </c>
      <c r="AD231" s="41" t="s">
        <v>515</v>
      </c>
      <c r="AE231" s="41" t="s">
        <v>68</v>
      </c>
      <c r="AF231" s="41" t="s">
        <v>384</v>
      </c>
      <c r="AG231" s="41" t="s">
        <v>94</v>
      </c>
      <c r="AH231" s="41" t="s">
        <v>399</v>
      </c>
      <c r="AI231" s="41" t="s">
        <v>113</v>
      </c>
      <c r="AJ231" s="41" t="s">
        <v>434</v>
      </c>
      <c r="AK231" s="41" t="s">
        <v>516</v>
      </c>
      <c r="AL231" s="41" t="s">
        <v>65</v>
      </c>
      <c r="AM231" s="41" t="s">
        <v>90</v>
      </c>
      <c r="AN231" s="170" t="s">
        <v>205</v>
      </c>
      <c r="AO231" s="40" t="s">
        <v>186</v>
      </c>
      <c r="AP231" s="13"/>
      <c r="AQ231" s="12"/>
      <c r="DP231" s="16" t="s">
        <v>42</v>
      </c>
      <c r="DQ231" s="16" t="s">
        <v>49</v>
      </c>
      <c r="DR231" s="16" t="s">
        <v>48</v>
      </c>
      <c r="DS231" s="16" t="s">
        <v>47</v>
      </c>
      <c r="DT231" s="16" t="s">
        <v>46</v>
      </c>
      <c r="DU231" s="16" t="s">
        <v>45</v>
      </c>
      <c r="DV231" s="16" t="s">
        <v>44</v>
      </c>
      <c r="DW231" s="16" t="s">
        <v>41</v>
      </c>
      <c r="DX231" s="16" t="s">
        <v>40</v>
      </c>
      <c r="DY231" s="16" t="s">
        <v>39</v>
      </c>
      <c r="DZ231" s="16" t="s">
        <v>38</v>
      </c>
      <c r="EA231" s="16" t="s">
        <v>37</v>
      </c>
      <c r="EB231" s="16" t="s">
        <v>36</v>
      </c>
      <c r="EC231" s="16" t="s">
        <v>43</v>
      </c>
      <c r="ED231" s="16"/>
      <c r="EE231" s="16" t="s">
        <v>42</v>
      </c>
      <c r="EF231" s="16" t="s">
        <v>41</v>
      </c>
      <c r="EG231" s="16" t="s">
        <v>40</v>
      </c>
      <c r="EH231" s="16" t="s">
        <v>39</v>
      </c>
      <c r="EI231" s="16" t="s">
        <v>38</v>
      </c>
      <c r="EJ231" s="16" t="s">
        <v>37</v>
      </c>
      <c r="EK231" s="16" t="s">
        <v>36</v>
      </c>
      <c r="EL231" s="16" t="s">
        <v>43</v>
      </c>
      <c r="EX231" s="16" t="s">
        <v>42</v>
      </c>
      <c r="EY231" s="16" t="s">
        <v>41</v>
      </c>
      <c r="EZ231" s="16" t="s">
        <v>40</v>
      </c>
      <c r="FA231" s="16" t="s">
        <v>39</v>
      </c>
      <c r="FB231" s="16" t="s">
        <v>38</v>
      </c>
      <c r="FC231" s="16" t="s">
        <v>37</v>
      </c>
      <c r="FD231" s="16" t="s">
        <v>36</v>
      </c>
      <c r="FF231" s="66" t="s">
        <v>154</v>
      </c>
      <c r="FG231" s="68" t="s">
        <v>114</v>
      </c>
      <c r="FH231" s="68" t="s">
        <v>515</v>
      </c>
      <c r="FI231" s="68" t="s">
        <v>68</v>
      </c>
      <c r="FJ231" s="68" t="s">
        <v>384</v>
      </c>
      <c r="FK231" s="68" t="s">
        <v>94</v>
      </c>
      <c r="FL231" s="68" t="s">
        <v>399</v>
      </c>
      <c r="FM231" s="68" t="s">
        <v>113</v>
      </c>
      <c r="FN231" s="68" t="s">
        <v>434</v>
      </c>
      <c r="FO231" s="68" t="s">
        <v>516</v>
      </c>
      <c r="FP231" s="68" t="s">
        <v>65</v>
      </c>
      <c r="FQ231" s="68" t="s">
        <v>90</v>
      </c>
      <c r="FR231" s="51" t="s">
        <v>205</v>
      </c>
      <c r="FS231" s="40" t="s">
        <v>186</v>
      </c>
      <c r="FT231" s="10"/>
    </row>
    <row r="232" spans="1:185" s="8" customFormat="1" x14ac:dyDescent="0.2">
      <c r="A232" s="8">
        <v>1</v>
      </c>
      <c r="B232" s="8" t="s">
        <v>395</v>
      </c>
      <c r="C232" s="16">
        <v>3</v>
      </c>
      <c r="D232" s="16">
        <v>3</v>
      </c>
      <c r="E232" s="16">
        <v>0</v>
      </c>
      <c r="F232" s="16">
        <v>0</v>
      </c>
      <c r="G232" s="16">
        <v>7</v>
      </c>
      <c r="H232" s="16">
        <v>1</v>
      </c>
      <c r="I232" s="15">
        <v>9</v>
      </c>
      <c r="J232" s="16">
        <f t="shared" ref="J232:J244" si="965">G232-H232</f>
        <v>6</v>
      </c>
      <c r="L232" s="79" t="s">
        <v>108</v>
      </c>
      <c r="M232" s="38"/>
      <c r="N232" s="201"/>
      <c r="O232" s="201"/>
      <c r="P232" s="201"/>
      <c r="Q232" s="201"/>
      <c r="R232" s="201"/>
      <c r="S232" s="201"/>
      <c r="T232" s="37" t="s">
        <v>16</v>
      </c>
      <c r="U232" s="37" t="s">
        <v>102</v>
      </c>
      <c r="V232" s="201"/>
      <c r="W232" s="201"/>
      <c r="X232" s="201"/>
      <c r="Y232" s="204"/>
      <c r="Z232" s="13"/>
      <c r="AA232" s="13"/>
      <c r="AB232" s="79" t="s">
        <v>108</v>
      </c>
      <c r="AC232" s="38"/>
      <c r="AD232" s="201"/>
      <c r="AE232" s="201"/>
      <c r="AF232" s="201"/>
      <c r="AG232" s="201"/>
      <c r="AH232" s="201"/>
      <c r="AI232" s="201"/>
      <c r="AJ232" s="37" t="s">
        <v>304</v>
      </c>
      <c r="AK232" s="37" t="s">
        <v>31</v>
      </c>
      <c r="AL232" s="201"/>
      <c r="AM232" s="201"/>
      <c r="AN232" s="201"/>
      <c r="AO232" s="204"/>
      <c r="AP232" s="13"/>
      <c r="AQ232" s="12"/>
      <c r="AR232" s="52"/>
      <c r="AS232" s="51" t="str">
        <f t="shared" ref="AS232" si="966">(IF(N232="","",(IF(MID(N232,2,1)="-",LEFT(N232,1),LEFT(N232,2)))+0))</f>
        <v/>
      </c>
      <c r="AT232" s="51" t="str">
        <f t="shared" ref="AT232:AT233" si="967">(IF(O232="","",(IF(MID(O232,2,1)="-",LEFT(O232,1),LEFT(O232,2)))+0))</f>
        <v/>
      </c>
      <c r="AU232" s="51" t="str">
        <f t="shared" ref="AU232:AU234" si="968">(IF(P232="","",(IF(MID(P232,2,1)="-",LEFT(P232,1),LEFT(P232,2)))+0))</f>
        <v/>
      </c>
      <c r="AV232" s="51" t="str">
        <f t="shared" ref="AV232:AV235" si="969">(IF(Q232="","",(IF(MID(Q232,2,1)="-",LEFT(Q232,1),LEFT(Q232,2)))+0))</f>
        <v/>
      </c>
      <c r="AW232" s="51" t="str">
        <f t="shared" ref="AW232:AW236" si="970">(IF(R232="","",(IF(MID(R232,2,1)="-",LEFT(R232,1),LEFT(R232,2)))+0))</f>
        <v/>
      </c>
      <c r="AX232" s="51" t="str">
        <f t="shared" ref="AX232:AX237" si="971">(IF(S232="","",(IF(MID(S232,2,1)="-",LEFT(S232,1),LEFT(S232,2)))+0))</f>
        <v/>
      </c>
      <c r="AY232" s="51">
        <f t="shared" ref="AY232:AY238" si="972">(IF(T232="","",(IF(MID(T232,2,1)="-",LEFT(T232,1),LEFT(T232,2)))+0))</f>
        <v>2</v>
      </c>
      <c r="AZ232" s="51">
        <f t="shared" ref="AZ232:AZ238" si="973">(IF(U232="","",(IF(MID(U232,2,1)="-",LEFT(U232,1),LEFT(U232,2)))+0))</f>
        <v>2</v>
      </c>
      <c r="BA232" s="51" t="str">
        <f t="shared" ref="BA232:BA238" si="974">(IF(V232="","",(IF(MID(V232,2,1)="-",LEFT(V232,1),LEFT(V232,2)))+0))</f>
        <v/>
      </c>
      <c r="BB232" s="51" t="str">
        <f t="shared" ref="BB232:BB238" si="975">(IF(W232="","",(IF(MID(W232,2,1)="-",LEFT(W232,1),LEFT(W232,2)))+0))</f>
        <v/>
      </c>
      <c r="BC232" s="51" t="str">
        <f t="shared" ref="BC232:BC238" si="976">(IF(X232="","",(IF(MID(X232,2,1)="-",LEFT(X232,1),LEFT(X232,2)))+0))</f>
        <v/>
      </c>
      <c r="BD232" s="50" t="str">
        <f t="shared" ref="BD232:BD238" si="977">(IF(Y232="","",(IF(MID(Y232,2,1)="-",LEFT(Y232,1),LEFT(Y232,2)))+0))</f>
        <v/>
      </c>
      <c r="BP232" s="9"/>
      <c r="BQ232" s="52"/>
      <c r="BR232" s="51" t="str">
        <f t="shared" ref="BR232" si="978">(IF(N232="","",IF(RIGHT(N232,2)="10",RIGHT(N232,2),RIGHT(N232,1))+0))</f>
        <v/>
      </c>
      <c r="BS232" s="51" t="str">
        <f t="shared" ref="BS232:BS233" si="979">(IF(O232="","",IF(RIGHT(O232,2)="10",RIGHT(O232,2),RIGHT(O232,1))+0))</f>
        <v/>
      </c>
      <c r="BT232" s="51" t="str">
        <f t="shared" ref="BT232:BT234" si="980">(IF(P232="","",IF(RIGHT(P232,2)="10",RIGHT(P232,2),RIGHT(P232,1))+0))</f>
        <v/>
      </c>
      <c r="BU232" s="51" t="str">
        <f t="shared" ref="BU232:BU235" si="981">(IF(Q232="","",IF(RIGHT(Q232,2)="10",RIGHT(Q232,2),RIGHT(Q232,1))+0))</f>
        <v/>
      </c>
      <c r="BV232" s="51" t="str">
        <f t="shared" ref="BV232:BV236" si="982">(IF(R232="","",IF(RIGHT(R232,2)="10",RIGHT(R232,2),RIGHT(R232,1))+0))</f>
        <v/>
      </c>
      <c r="BW232" s="51" t="str">
        <f t="shared" ref="BW232:BW237" si="983">(IF(S232="","",IF(RIGHT(S232,2)="10",RIGHT(S232,2),RIGHT(S232,1))+0))</f>
        <v/>
      </c>
      <c r="BX232" s="51">
        <f t="shared" ref="BX232:BX238" si="984">(IF(T232="","",IF(RIGHT(T232,2)="10",RIGHT(T232,2),RIGHT(T232,1))+0))</f>
        <v>1</v>
      </c>
      <c r="BY232" s="51">
        <f t="shared" ref="BY232:BY238" si="985">(IF(U232="","",IF(RIGHT(U232,2)="10",RIGHT(U232,2),RIGHT(U232,1))+0))</f>
        <v>0</v>
      </c>
      <c r="BZ232" s="51" t="str">
        <f t="shared" ref="BZ232:BZ238" si="986">(IF(V232="","",IF(RIGHT(V232,2)="10",RIGHT(V232,2),RIGHT(V232,1))+0))</f>
        <v/>
      </c>
      <c r="CA232" s="51" t="str">
        <f t="shared" ref="CA232:CA238" si="987">(IF(W232="","",IF(RIGHT(W232,2)="10",RIGHT(W232,2),RIGHT(W232,1))+0))</f>
        <v/>
      </c>
      <c r="CB232" s="51" t="str">
        <f t="shared" ref="CB232:CB238" si="988">(IF(X232="","",IF(RIGHT(X232,2)="10",RIGHT(X232,2),RIGHT(X232,1))+0))</f>
        <v/>
      </c>
      <c r="CC232" s="50" t="str">
        <f t="shared" ref="CC232:CC238" si="989">(IF(Y232="","",IF(RIGHT(Y232,2)="10",RIGHT(Y232,2),RIGHT(Y232,1))+0))</f>
        <v/>
      </c>
      <c r="CP232" s="52"/>
      <c r="CQ232" s="51" t="str">
        <f t="shared" ref="CQ232" si="990">(IF(N232="","",IF(AS232&gt;BR232,"H",IF(AS232&lt;BR232,"A","D"))))</f>
        <v/>
      </c>
      <c r="CR232" s="51" t="str">
        <f t="shared" ref="CR232:CR233" si="991">(IF(O232="","",IF(AT232&gt;BS232,"H",IF(AT232&lt;BS232,"A","D"))))</f>
        <v/>
      </c>
      <c r="CS232" s="51" t="str">
        <f t="shared" ref="CS232:CS234" si="992">(IF(P232="","",IF(AU232&gt;BT232,"H",IF(AU232&lt;BT232,"A","D"))))</f>
        <v/>
      </c>
      <c r="CT232" s="51" t="str">
        <f t="shared" ref="CT232:CT235" si="993">(IF(Q232="","",IF(AV232&gt;BU232,"H",IF(AV232&lt;BU232,"A","D"))))</f>
        <v/>
      </c>
      <c r="CU232" s="51" t="str">
        <f t="shared" ref="CU232:CU236" si="994">(IF(R232="","",IF(AW232&gt;BV232,"H",IF(AW232&lt;BV232,"A","D"))))</f>
        <v/>
      </c>
      <c r="CV232" s="51" t="str">
        <f t="shared" ref="CV232:CV237" si="995">(IF(S232="","",IF(AX232&gt;BW232,"H",IF(AX232&lt;BW232,"A","D"))))</f>
        <v/>
      </c>
      <c r="CW232" s="51" t="str">
        <f t="shared" ref="CW232:CW238" si="996">(IF(T232="","",IF(AY232&gt;BX232,"H",IF(AY232&lt;BX232,"A","D"))))</f>
        <v>H</v>
      </c>
      <c r="CX232" s="51" t="str">
        <f t="shared" ref="CX232:CX238" si="997">(IF(U232="","",IF(AZ232&gt;BY232,"H",IF(AZ232&lt;BY232,"A","D"))))</f>
        <v>H</v>
      </c>
      <c r="CY232" s="51" t="str">
        <f t="shared" ref="CY232:CY238" si="998">(IF(V232="","",IF(BA232&gt;BZ232,"H",IF(BA232&lt;BZ232,"A","D"))))</f>
        <v/>
      </c>
      <c r="CZ232" s="51" t="str">
        <f t="shared" ref="CZ232:CZ238" si="999">(IF(W232="","",IF(BB232&gt;CA232,"H",IF(BB232&lt;CA232,"A","D"))))</f>
        <v/>
      </c>
      <c r="DA232" s="51" t="str">
        <f t="shared" ref="DA232:DA238" si="1000">(IF(X232="","",IF(BC232&gt;CB232,"H",IF(BC232&lt;CB232,"A","D"))))</f>
        <v/>
      </c>
      <c r="DB232" s="50" t="str">
        <f t="shared" ref="DB232:DB238" si="1001">(IF(Y232="","",IF(BD232&gt;CC232,"H",IF(BD232&lt;CC232,"A","D"))))</f>
        <v/>
      </c>
      <c r="DO232" s="17" t="str">
        <f t="shared" ref="DO232:DO244" si="1002">L232</f>
        <v>Carshalton Athletic</v>
      </c>
      <c r="DP232" s="21">
        <f t="shared" ref="DP232:DP244" si="1003">SUM(DW232:DY232)</f>
        <v>3</v>
      </c>
      <c r="DQ232" s="11">
        <f t="shared" ref="DQ232:DQ244" si="1004">COUNTIF($CP232:$DM232,"H")</f>
        <v>2</v>
      </c>
      <c r="DR232" s="11">
        <f t="shared" ref="DR232:DR244" si="1005">COUNTIF($CP232:$DM232,"D")</f>
        <v>0</v>
      </c>
      <c r="DS232" s="11">
        <f t="shared" ref="DS232:DS244" si="1006">COUNTIF($CP232:$DM232,"A")</f>
        <v>0</v>
      </c>
      <c r="DT232" s="11">
        <f>COUNTIF(CP$232:CP$244,"A")</f>
        <v>1</v>
      </c>
      <c r="DU232" s="11">
        <f>COUNTIF(CP$232:CP$244,"D")</f>
        <v>0</v>
      </c>
      <c r="DV232" s="11">
        <f>COUNTIF(CP$232:CP$244,"H")</f>
        <v>0</v>
      </c>
      <c r="DW232" s="21">
        <f t="shared" ref="DW232:DW244" si="1007">DQ232+DT232</f>
        <v>3</v>
      </c>
      <c r="DX232" s="21">
        <f t="shared" ref="DX232:DX244" si="1008">DR232+DU232</f>
        <v>0</v>
      </c>
      <c r="DY232" s="21">
        <f t="shared" ref="DY232:DY244" si="1009">DS232+DV232</f>
        <v>0</v>
      </c>
      <c r="DZ232" s="20">
        <f>SUM($AR232:$BO232)+SUM(BQ$232:BQ$244)</f>
        <v>5</v>
      </c>
      <c r="EA232" s="20">
        <f>SUM($BQ232:$CN232)+SUM(AR$232:AR$244)</f>
        <v>1</v>
      </c>
      <c r="EB232" s="21">
        <f t="shared" ref="EB232:EB237" si="1010">(DW232*3)+DX232</f>
        <v>9</v>
      </c>
      <c r="EC232" s="20">
        <f t="shared" ref="EC232:EC244" si="1011">DZ232-EA232</f>
        <v>4</v>
      </c>
      <c r="ED232" s="9"/>
      <c r="EE232" s="11">
        <f t="shared" ref="EE232:EE244" si="1012">VLOOKUP($DO232,$B$232:$J$244,2,0)</f>
        <v>3</v>
      </c>
      <c r="EF232" s="11">
        <f t="shared" ref="EF232:EF244" si="1013">VLOOKUP($DO232,$B$232:$J$244,3,0)</f>
        <v>3</v>
      </c>
      <c r="EG232" s="11">
        <f t="shared" ref="EG232:EG244" si="1014">VLOOKUP($DO232,$B$232:$J$244,4,0)</f>
        <v>0</v>
      </c>
      <c r="EH232" s="11">
        <f t="shared" ref="EH232:EH244" si="1015">VLOOKUP($DO232,$B$232:$J$244,5,0)</f>
        <v>0</v>
      </c>
      <c r="EI232" s="11">
        <f t="shared" ref="EI232:EI244" si="1016">VLOOKUP($DO232,$B$232:$J$244,6,0)</f>
        <v>5</v>
      </c>
      <c r="EJ232" s="11">
        <f t="shared" ref="EJ232:EJ244" si="1017">VLOOKUP($DO232,$B$232:$J$244,7,0)</f>
        <v>1</v>
      </c>
      <c r="EK232" s="11">
        <f t="shared" ref="EK232:EK244" si="1018">VLOOKUP($DO232,$B$232:$J$244,8,0)</f>
        <v>9</v>
      </c>
      <c r="EL232" s="11">
        <f t="shared" ref="EL232:EL244" si="1019">VLOOKUP($DO232,$B$232:$J$244,9,0)</f>
        <v>4</v>
      </c>
      <c r="EN232" s="8">
        <f t="shared" ref="EN232:EN244" si="1020">IF(DP232=EE232,0,1)</f>
        <v>0</v>
      </c>
      <c r="EO232" s="8">
        <f t="shared" ref="EO232:EO244" si="1021">IF(DW232=EF232,0,1)</f>
        <v>0</v>
      </c>
      <c r="EP232" s="8">
        <f t="shared" ref="EP232:EP244" si="1022">IF(DX232=EG232,0,1)</f>
        <v>0</v>
      </c>
      <c r="EQ232" s="8">
        <f t="shared" ref="EQ232:EQ244" si="1023">IF(DY232=EH232,0,1)</f>
        <v>0</v>
      </c>
      <c r="ER232" s="8">
        <f t="shared" ref="ER232:ER244" si="1024">IF(DZ232=EI232,0,1)</f>
        <v>0</v>
      </c>
      <c r="ES232" s="8">
        <f t="shared" ref="ES232:ES244" si="1025">IF(EA232=EJ232,0,1)</f>
        <v>0</v>
      </c>
      <c r="ET232" s="8">
        <f t="shared" ref="ET232:ET244" si="1026">IF(EB232=EK232,0,1)</f>
        <v>0</v>
      </c>
      <c r="EU232" s="8">
        <f t="shared" ref="EU232:EU244" si="1027">IF(EC232=EL232,0,1)</f>
        <v>0</v>
      </c>
      <c r="EW232" s="8" t="str">
        <f t="shared" ref="EW232:EW244" si="1028">IF(SUM($EN232:$EU232)=0,"",DO232)</f>
        <v/>
      </c>
      <c r="EX232" s="8" t="str">
        <f t="shared" ref="EX232:EX244" si="1029">IF(SUM($EN232:$EU232)=0,"",EE232-DP232)</f>
        <v/>
      </c>
      <c r="EY232" s="8" t="str">
        <f t="shared" ref="EY232:EY244" si="1030">IF(SUM($EN232:$EU232)=0,"",EF232-DW232)</f>
        <v/>
      </c>
      <c r="EZ232" s="8" t="str">
        <f t="shared" ref="EZ232:EZ244" si="1031">IF(SUM($EN232:$EU232)=0,"",EG232-DX232)</f>
        <v/>
      </c>
      <c r="FA232" s="8" t="str">
        <f t="shared" ref="FA232:FA244" si="1032">IF(SUM($EN232:$EU232)=0,"",EH232-DY232)</f>
        <v/>
      </c>
      <c r="FB232" s="8" t="str">
        <f t="shared" ref="FB232:FB244" si="1033">IF(SUM($EN232:$EU232)=0,"",EI232-DZ232)</f>
        <v/>
      </c>
      <c r="FC232" s="8" t="str">
        <f t="shared" ref="FC232:FC244" si="1034">IF(SUM($EN232:$EU232)=0,"",EJ232-EA232)</f>
        <v/>
      </c>
      <c r="FD232" s="8" t="str">
        <f t="shared" ref="FD232:FD244" si="1035">IF(SUM($EN232:$EU232)=0,"",EK232-EB232)</f>
        <v/>
      </c>
      <c r="FF232" s="79" t="s">
        <v>108</v>
      </c>
      <c r="FG232" s="65"/>
      <c r="FH232" s="205"/>
      <c r="FI232" s="205"/>
      <c r="FJ232" s="205"/>
      <c r="FK232" s="205"/>
      <c r="FL232" s="205"/>
      <c r="FM232" s="205"/>
      <c r="FN232" s="64">
        <v>8</v>
      </c>
      <c r="FO232" s="64">
        <v>27</v>
      </c>
      <c r="FP232" s="205"/>
      <c r="FQ232" s="205"/>
      <c r="FR232" s="205"/>
      <c r="FS232" s="206"/>
      <c r="FT232" s="10"/>
    </row>
    <row r="233" spans="1:185" s="8" customFormat="1" x14ac:dyDescent="0.2">
      <c r="A233" s="8">
        <v>2</v>
      </c>
      <c r="B233" s="8" t="s">
        <v>108</v>
      </c>
      <c r="C233" s="16">
        <v>3</v>
      </c>
      <c r="D233" s="16">
        <v>3</v>
      </c>
      <c r="E233" s="16">
        <v>0</v>
      </c>
      <c r="F233" s="16">
        <v>0</v>
      </c>
      <c r="G233" s="16">
        <v>5</v>
      </c>
      <c r="H233" s="16">
        <v>1</v>
      </c>
      <c r="I233" s="15">
        <v>9</v>
      </c>
      <c r="J233" s="16">
        <f t="shared" si="965"/>
        <v>4</v>
      </c>
      <c r="L233" s="79" t="s">
        <v>512</v>
      </c>
      <c r="M233" s="30"/>
      <c r="N233" s="28"/>
      <c r="O233" s="29" t="s">
        <v>147</v>
      </c>
      <c r="P233" s="29" t="s">
        <v>16</v>
      </c>
      <c r="Q233" s="28"/>
      <c r="R233" s="29" t="s">
        <v>106</v>
      </c>
      <c r="S233" s="28"/>
      <c r="T233" s="28"/>
      <c r="U233" s="28"/>
      <c r="V233" s="28"/>
      <c r="W233" s="28"/>
      <c r="X233" s="29" t="s">
        <v>55</v>
      </c>
      <c r="Y233" s="36"/>
      <c r="Z233" s="13"/>
      <c r="AA233" s="13"/>
      <c r="AB233" s="79" t="s">
        <v>512</v>
      </c>
      <c r="AC233" s="30"/>
      <c r="AD233" s="28"/>
      <c r="AE233" s="29" t="s">
        <v>121</v>
      </c>
      <c r="AF233" s="29" t="s">
        <v>23</v>
      </c>
      <c r="AG233" s="28"/>
      <c r="AH233" s="29" t="s">
        <v>153</v>
      </c>
      <c r="AI233" s="28"/>
      <c r="AJ233" s="28"/>
      <c r="AK233" s="28"/>
      <c r="AL233" s="28"/>
      <c r="AM233" s="28"/>
      <c r="AN233" s="29" t="s">
        <v>20</v>
      </c>
      <c r="AO233" s="36"/>
      <c r="AP233" s="13"/>
      <c r="AQ233" s="12"/>
      <c r="AR233" s="49" t="str">
        <f t="shared" ref="AR233:AR244" si="1036">(IF(M233="","",(IF(MID(M233,2,1)="-",LEFT(M233,1),LEFT(M233,2)))+0))</f>
        <v/>
      </c>
      <c r="AS233" s="47"/>
      <c r="AT233" s="48">
        <f t="shared" si="967"/>
        <v>5</v>
      </c>
      <c r="AU233" s="48">
        <f t="shared" si="968"/>
        <v>2</v>
      </c>
      <c r="AV233" s="48" t="str">
        <f t="shared" si="969"/>
        <v/>
      </c>
      <c r="AW233" s="48">
        <f t="shared" si="970"/>
        <v>0</v>
      </c>
      <c r="AX233" s="48" t="str">
        <f t="shared" si="971"/>
        <v/>
      </c>
      <c r="AY233" s="48" t="str">
        <f t="shared" si="972"/>
        <v/>
      </c>
      <c r="AZ233" s="48" t="str">
        <f t="shared" si="973"/>
        <v/>
      </c>
      <c r="BA233" s="48" t="str">
        <f t="shared" si="974"/>
        <v/>
      </c>
      <c r="BB233" s="48" t="str">
        <f t="shared" si="975"/>
        <v/>
      </c>
      <c r="BC233" s="48">
        <f t="shared" si="976"/>
        <v>1</v>
      </c>
      <c r="BD233" s="46" t="str">
        <f t="shared" si="977"/>
        <v/>
      </c>
      <c r="BP233" s="9"/>
      <c r="BQ233" s="49" t="str">
        <f t="shared" ref="BQ233:BQ244" si="1037">(IF(M233="","",IF(RIGHT(M233,2)="10",RIGHT(M233,2),RIGHT(M233,1))+0))</f>
        <v/>
      </c>
      <c r="BR233" s="47"/>
      <c r="BS233" s="48">
        <f t="shared" si="979"/>
        <v>0</v>
      </c>
      <c r="BT233" s="48">
        <f t="shared" si="980"/>
        <v>1</v>
      </c>
      <c r="BU233" s="48" t="str">
        <f t="shared" si="981"/>
        <v/>
      </c>
      <c r="BV233" s="48">
        <f t="shared" si="982"/>
        <v>3</v>
      </c>
      <c r="BW233" s="48" t="str">
        <f t="shared" si="983"/>
        <v/>
      </c>
      <c r="BX233" s="48" t="str">
        <f t="shared" si="984"/>
        <v/>
      </c>
      <c r="BY233" s="48" t="str">
        <f t="shared" si="985"/>
        <v/>
      </c>
      <c r="BZ233" s="48" t="str">
        <f t="shared" si="986"/>
        <v/>
      </c>
      <c r="CA233" s="48" t="str">
        <f t="shared" si="987"/>
        <v/>
      </c>
      <c r="CB233" s="48">
        <f t="shared" si="988"/>
        <v>1</v>
      </c>
      <c r="CC233" s="46" t="str">
        <f t="shared" si="989"/>
        <v/>
      </c>
      <c r="CP233" s="49" t="str">
        <f t="shared" ref="CP233:CP244" si="1038">(IF(M233="","",IF(AR233&gt;BQ233,"H",IF(AR233&lt;BQ233,"A","D"))))</f>
        <v/>
      </c>
      <c r="CQ233" s="47"/>
      <c r="CR233" s="48" t="str">
        <f t="shared" si="991"/>
        <v>H</v>
      </c>
      <c r="CS233" s="48" t="str">
        <f t="shared" si="992"/>
        <v>H</v>
      </c>
      <c r="CT233" s="48" t="str">
        <f t="shared" si="993"/>
        <v/>
      </c>
      <c r="CU233" s="48" t="str">
        <f t="shared" si="994"/>
        <v>A</v>
      </c>
      <c r="CV233" s="48" t="str">
        <f t="shared" si="995"/>
        <v/>
      </c>
      <c r="CW233" s="48" t="str">
        <f t="shared" si="996"/>
        <v/>
      </c>
      <c r="CX233" s="48" t="str">
        <f t="shared" si="997"/>
        <v/>
      </c>
      <c r="CY233" s="48" t="str">
        <f t="shared" si="998"/>
        <v/>
      </c>
      <c r="CZ233" s="48" t="str">
        <f t="shared" si="999"/>
        <v/>
      </c>
      <c r="DA233" s="48" t="str">
        <f t="shared" si="1000"/>
        <v>D</v>
      </c>
      <c r="DB233" s="46" t="str">
        <f t="shared" si="1001"/>
        <v/>
      </c>
      <c r="DO233" s="17" t="str">
        <f t="shared" si="1002"/>
        <v>Cray Valley PM</v>
      </c>
      <c r="DP233" s="21">
        <f t="shared" si="1003"/>
        <v>4</v>
      </c>
      <c r="DQ233" s="11">
        <f t="shared" si="1004"/>
        <v>2</v>
      </c>
      <c r="DR233" s="11">
        <f t="shared" si="1005"/>
        <v>1</v>
      </c>
      <c r="DS233" s="11">
        <f t="shared" si="1006"/>
        <v>1</v>
      </c>
      <c r="DT233" s="11">
        <f>COUNTIF(CQ$232:CQ$244,"A")</f>
        <v>0</v>
      </c>
      <c r="DU233" s="11">
        <f>COUNTIF(CQ$232:CQ$244,"D")</f>
        <v>0</v>
      </c>
      <c r="DV233" s="11">
        <f>COUNTIF(CQ$232:CQ$244,"H")</f>
        <v>0</v>
      </c>
      <c r="DW233" s="21">
        <f t="shared" si="1007"/>
        <v>2</v>
      </c>
      <c r="DX233" s="21">
        <f t="shared" si="1008"/>
        <v>1</v>
      </c>
      <c r="DY233" s="21">
        <f t="shared" si="1009"/>
        <v>1</v>
      </c>
      <c r="DZ233" s="20">
        <f>SUM($AR233:$BO233)+SUM(BR$232:BR$244)</f>
        <v>8</v>
      </c>
      <c r="EA233" s="20">
        <f>SUM($BQ233:$CN233)+SUM(AS$232:AS$244)</f>
        <v>5</v>
      </c>
      <c r="EB233" s="21">
        <f t="shared" si="1010"/>
        <v>7</v>
      </c>
      <c r="EC233" s="20">
        <f t="shared" si="1011"/>
        <v>3</v>
      </c>
      <c r="ED233" s="9"/>
      <c r="EE233" s="11">
        <f t="shared" si="1012"/>
        <v>4</v>
      </c>
      <c r="EF233" s="11">
        <f t="shared" si="1013"/>
        <v>2</v>
      </c>
      <c r="EG233" s="11">
        <f t="shared" si="1014"/>
        <v>1</v>
      </c>
      <c r="EH233" s="11">
        <f t="shared" si="1015"/>
        <v>1</v>
      </c>
      <c r="EI233" s="11">
        <f t="shared" si="1016"/>
        <v>8</v>
      </c>
      <c r="EJ233" s="11">
        <f t="shared" si="1017"/>
        <v>5</v>
      </c>
      <c r="EK233" s="11">
        <f t="shared" si="1018"/>
        <v>7</v>
      </c>
      <c r="EL233" s="11">
        <f t="shared" si="1019"/>
        <v>3</v>
      </c>
      <c r="EN233" s="8">
        <f t="shared" si="1020"/>
        <v>0</v>
      </c>
      <c r="EO233" s="8">
        <f t="shared" si="1021"/>
        <v>0</v>
      </c>
      <c r="EP233" s="8">
        <f t="shared" si="1022"/>
        <v>0</v>
      </c>
      <c r="EQ233" s="8">
        <f t="shared" si="1023"/>
        <v>0</v>
      </c>
      <c r="ER233" s="8">
        <f t="shared" si="1024"/>
        <v>0</v>
      </c>
      <c r="ES233" s="8">
        <f t="shared" si="1025"/>
        <v>0</v>
      </c>
      <c r="ET233" s="8">
        <f t="shared" si="1026"/>
        <v>0</v>
      </c>
      <c r="EU233" s="8">
        <f t="shared" si="1027"/>
        <v>0</v>
      </c>
      <c r="EW233" s="8" t="str">
        <f t="shared" si="1028"/>
        <v/>
      </c>
      <c r="EX233" s="8" t="str">
        <f t="shared" si="1029"/>
        <v/>
      </c>
      <c r="EY233" s="8" t="str">
        <f t="shared" si="1030"/>
        <v/>
      </c>
      <c r="EZ233" s="8" t="str">
        <f t="shared" si="1031"/>
        <v/>
      </c>
      <c r="FA233" s="8" t="str">
        <f t="shared" si="1032"/>
        <v/>
      </c>
      <c r="FB233" s="8" t="str">
        <f t="shared" si="1033"/>
        <v/>
      </c>
      <c r="FC233" s="8" t="str">
        <f t="shared" si="1034"/>
        <v/>
      </c>
      <c r="FD233" s="8" t="str">
        <f t="shared" si="1035"/>
        <v/>
      </c>
      <c r="FF233" s="79" t="s">
        <v>512</v>
      </c>
      <c r="FG233" s="195"/>
      <c r="FH233" s="59"/>
      <c r="FI233" s="60">
        <v>51</v>
      </c>
      <c r="FJ233" s="60">
        <v>38</v>
      </c>
      <c r="FK233" s="59"/>
      <c r="FL233" s="60">
        <v>52</v>
      </c>
      <c r="FM233" s="59"/>
      <c r="FN233" s="59"/>
      <c r="FO233" s="59"/>
      <c r="FP233" s="59"/>
      <c r="FQ233" s="59"/>
      <c r="FR233" s="60">
        <v>36</v>
      </c>
      <c r="FS233" s="196"/>
      <c r="FT233" s="10"/>
    </row>
    <row r="234" spans="1:185" s="8" customFormat="1" x14ac:dyDescent="0.2">
      <c r="A234" s="8">
        <v>3</v>
      </c>
      <c r="B234" s="8" t="s">
        <v>512</v>
      </c>
      <c r="C234" s="16">
        <v>4</v>
      </c>
      <c r="D234" s="16">
        <v>2</v>
      </c>
      <c r="E234" s="16">
        <v>1</v>
      </c>
      <c r="F234" s="16">
        <v>1</v>
      </c>
      <c r="G234" s="16">
        <v>8</v>
      </c>
      <c r="H234" s="16">
        <v>5</v>
      </c>
      <c r="I234" s="15">
        <v>7</v>
      </c>
      <c r="J234" s="16">
        <f t="shared" si="965"/>
        <v>3</v>
      </c>
      <c r="L234" s="79" t="s">
        <v>56</v>
      </c>
      <c r="M234" s="30"/>
      <c r="N234" s="28"/>
      <c r="O234" s="28"/>
      <c r="P234" s="28"/>
      <c r="Q234" s="29" t="s">
        <v>62</v>
      </c>
      <c r="R234" s="28"/>
      <c r="S234" s="28"/>
      <c r="T234" s="28"/>
      <c r="U234" s="28"/>
      <c r="V234" s="28"/>
      <c r="W234" s="28"/>
      <c r="X234" s="28"/>
      <c r="Y234" s="36"/>
      <c r="Z234" s="13"/>
      <c r="AA234" s="13"/>
      <c r="AB234" s="79" t="s">
        <v>56</v>
      </c>
      <c r="AC234" s="30"/>
      <c r="AD234" s="28"/>
      <c r="AE234" s="28"/>
      <c r="AF234" s="28"/>
      <c r="AG234" s="29" t="s">
        <v>15</v>
      </c>
      <c r="AH234" s="28"/>
      <c r="AI234" s="28"/>
      <c r="AJ234" s="28"/>
      <c r="AK234" s="28"/>
      <c r="AL234" s="28"/>
      <c r="AM234" s="28"/>
      <c r="AN234" s="28"/>
      <c r="AO234" s="36"/>
      <c r="AP234" s="13"/>
      <c r="AQ234" s="12"/>
      <c r="AR234" s="49" t="str">
        <f t="shared" si="1036"/>
        <v/>
      </c>
      <c r="AS234" s="48" t="str">
        <f t="shared" ref="AS234:AS244" si="1039">(IF(N234="","",(IF(MID(N234,2,1)="-",LEFT(N234,1),LEFT(N234,2)))+0))</f>
        <v/>
      </c>
      <c r="AT234" s="47"/>
      <c r="AU234" s="48" t="str">
        <f t="shared" si="968"/>
        <v/>
      </c>
      <c r="AV234" s="48">
        <f t="shared" si="969"/>
        <v>4</v>
      </c>
      <c r="AW234" s="48" t="str">
        <f t="shared" si="970"/>
        <v/>
      </c>
      <c r="AX234" s="48" t="str">
        <f t="shared" si="971"/>
        <v/>
      </c>
      <c r="AY234" s="48" t="str">
        <f t="shared" si="972"/>
        <v/>
      </c>
      <c r="AZ234" s="48" t="str">
        <f t="shared" si="973"/>
        <v/>
      </c>
      <c r="BA234" s="48" t="str">
        <f t="shared" si="974"/>
        <v/>
      </c>
      <c r="BB234" s="48" t="str">
        <f t="shared" si="975"/>
        <v/>
      </c>
      <c r="BC234" s="48" t="str">
        <f t="shared" si="976"/>
        <v/>
      </c>
      <c r="BD234" s="46" t="str">
        <f t="shared" si="977"/>
        <v/>
      </c>
      <c r="BP234" s="9"/>
      <c r="BQ234" s="49" t="str">
        <f t="shared" si="1037"/>
        <v/>
      </c>
      <c r="BR234" s="48" t="str">
        <f t="shared" ref="BR234:BR244" si="1040">(IF(N234="","",IF(RIGHT(N234,2)="10",RIGHT(N234,2),RIGHT(N234,1))+0))</f>
        <v/>
      </c>
      <c r="BS234" s="47"/>
      <c r="BT234" s="48" t="str">
        <f t="shared" si="980"/>
        <v/>
      </c>
      <c r="BU234" s="48">
        <f t="shared" si="981"/>
        <v>1</v>
      </c>
      <c r="BV234" s="48" t="str">
        <f t="shared" si="982"/>
        <v/>
      </c>
      <c r="BW234" s="48" t="str">
        <f t="shared" si="983"/>
        <v/>
      </c>
      <c r="BX234" s="48" t="str">
        <f t="shared" si="984"/>
        <v/>
      </c>
      <c r="BY234" s="48" t="str">
        <f t="shared" si="985"/>
        <v/>
      </c>
      <c r="BZ234" s="48" t="str">
        <f t="shared" si="986"/>
        <v/>
      </c>
      <c r="CA234" s="48" t="str">
        <f t="shared" si="987"/>
        <v/>
      </c>
      <c r="CB234" s="48" t="str">
        <f t="shared" si="988"/>
        <v/>
      </c>
      <c r="CC234" s="46" t="str">
        <f t="shared" si="989"/>
        <v/>
      </c>
      <c r="CP234" s="49" t="str">
        <f t="shared" si="1038"/>
        <v/>
      </c>
      <c r="CQ234" s="48" t="str">
        <f t="shared" ref="CQ234:CQ244" si="1041">(IF(N234="","",IF(AS234&gt;BR234,"H",IF(AS234&lt;BR234,"A","D"))))</f>
        <v/>
      </c>
      <c r="CR234" s="47"/>
      <c r="CS234" s="48" t="str">
        <f t="shared" si="992"/>
        <v/>
      </c>
      <c r="CT234" s="48" t="str">
        <f t="shared" si="993"/>
        <v>H</v>
      </c>
      <c r="CU234" s="48" t="str">
        <f t="shared" si="994"/>
        <v/>
      </c>
      <c r="CV234" s="48" t="str">
        <f t="shared" si="995"/>
        <v/>
      </c>
      <c r="CW234" s="48" t="str">
        <f t="shared" si="996"/>
        <v/>
      </c>
      <c r="CX234" s="48" t="str">
        <f t="shared" si="997"/>
        <v/>
      </c>
      <c r="CY234" s="48" t="str">
        <f t="shared" si="998"/>
        <v/>
      </c>
      <c r="CZ234" s="48" t="str">
        <f t="shared" si="999"/>
        <v/>
      </c>
      <c r="DA234" s="48" t="str">
        <f t="shared" si="1000"/>
        <v/>
      </c>
      <c r="DB234" s="46" t="str">
        <f t="shared" si="1001"/>
        <v/>
      </c>
      <c r="DO234" s="17" t="str">
        <f t="shared" si="1002"/>
        <v>East Grinstead Town</v>
      </c>
      <c r="DP234" s="21">
        <f t="shared" si="1003"/>
        <v>3</v>
      </c>
      <c r="DQ234" s="11">
        <f t="shared" si="1004"/>
        <v>1</v>
      </c>
      <c r="DR234" s="11">
        <f t="shared" si="1005"/>
        <v>0</v>
      </c>
      <c r="DS234" s="11">
        <f t="shared" si="1006"/>
        <v>0</v>
      </c>
      <c r="DT234" s="11">
        <f>COUNTIF(CR$232:CR$244,"A")</f>
        <v>0</v>
      </c>
      <c r="DU234" s="11">
        <f>COUNTIF(CR$232:CR$244,"D")</f>
        <v>1</v>
      </c>
      <c r="DV234" s="11">
        <f>COUNTIF(CR$232:CR$244,"H")</f>
        <v>1</v>
      </c>
      <c r="DW234" s="21">
        <f t="shared" si="1007"/>
        <v>1</v>
      </c>
      <c r="DX234" s="21">
        <f t="shared" si="1008"/>
        <v>1</v>
      </c>
      <c r="DY234" s="21">
        <f t="shared" si="1009"/>
        <v>1</v>
      </c>
      <c r="DZ234" s="20">
        <f>SUM($AR234:$BO234)+SUM(BS$232:BS$244)</f>
        <v>5</v>
      </c>
      <c r="EA234" s="20">
        <f>SUM($BQ234:$CN234)+SUM(AT$232:AT$244)</f>
        <v>7</v>
      </c>
      <c r="EB234" s="21">
        <f t="shared" si="1010"/>
        <v>4</v>
      </c>
      <c r="EC234" s="20">
        <f t="shared" si="1011"/>
        <v>-2</v>
      </c>
      <c r="ED234" s="9"/>
      <c r="EE234" s="11">
        <f t="shared" si="1012"/>
        <v>3</v>
      </c>
      <c r="EF234" s="11">
        <f t="shared" si="1013"/>
        <v>1</v>
      </c>
      <c r="EG234" s="11">
        <f t="shared" si="1014"/>
        <v>1</v>
      </c>
      <c r="EH234" s="11">
        <f t="shared" si="1015"/>
        <v>1</v>
      </c>
      <c r="EI234" s="11">
        <f t="shared" si="1016"/>
        <v>5</v>
      </c>
      <c r="EJ234" s="11">
        <f t="shared" si="1017"/>
        <v>7</v>
      </c>
      <c r="EK234" s="11">
        <f t="shared" si="1018"/>
        <v>4</v>
      </c>
      <c r="EL234" s="11">
        <f t="shared" si="1019"/>
        <v>-2</v>
      </c>
      <c r="EN234" s="8">
        <f t="shared" si="1020"/>
        <v>0</v>
      </c>
      <c r="EO234" s="8">
        <f t="shared" si="1021"/>
        <v>0</v>
      </c>
      <c r="EP234" s="8">
        <f t="shared" si="1022"/>
        <v>0</v>
      </c>
      <c r="EQ234" s="8">
        <f t="shared" si="1023"/>
        <v>0</v>
      </c>
      <c r="ER234" s="8">
        <f t="shared" si="1024"/>
        <v>0</v>
      </c>
      <c r="ES234" s="8">
        <f t="shared" si="1025"/>
        <v>0</v>
      </c>
      <c r="ET234" s="8">
        <f t="shared" si="1026"/>
        <v>0</v>
      </c>
      <c r="EU234" s="8">
        <f t="shared" si="1027"/>
        <v>0</v>
      </c>
      <c r="EW234" s="8" t="str">
        <f t="shared" si="1028"/>
        <v/>
      </c>
      <c r="EX234" s="8" t="str">
        <f t="shared" si="1029"/>
        <v/>
      </c>
      <c r="EY234" s="8" t="str">
        <f t="shared" si="1030"/>
        <v/>
      </c>
      <c r="EZ234" s="8" t="str">
        <f t="shared" si="1031"/>
        <v/>
      </c>
      <c r="FA234" s="8" t="str">
        <f t="shared" si="1032"/>
        <v/>
      </c>
      <c r="FB234" s="8" t="str">
        <f t="shared" si="1033"/>
        <v/>
      </c>
      <c r="FC234" s="8" t="str">
        <f t="shared" si="1034"/>
        <v/>
      </c>
      <c r="FD234" s="8" t="str">
        <f t="shared" si="1035"/>
        <v/>
      </c>
      <c r="FF234" s="79" t="s">
        <v>56</v>
      </c>
      <c r="FG234" s="195"/>
      <c r="FH234" s="59"/>
      <c r="FI234" s="59"/>
      <c r="FJ234" s="59"/>
      <c r="FK234" s="60">
        <v>45</v>
      </c>
      <c r="FL234" s="59"/>
      <c r="FM234" s="59"/>
      <c r="FN234" s="59"/>
      <c r="FO234" s="59"/>
      <c r="FP234" s="59"/>
      <c r="FQ234" s="59"/>
      <c r="FR234" s="59"/>
      <c r="FS234" s="196"/>
      <c r="FT234" s="10"/>
    </row>
    <row r="235" spans="1:185" s="8" customFormat="1" x14ac:dyDescent="0.2">
      <c r="A235" s="8">
        <v>4</v>
      </c>
      <c r="B235" s="8" t="s">
        <v>76</v>
      </c>
      <c r="C235" s="16">
        <v>4</v>
      </c>
      <c r="D235" s="16">
        <v>2</v>
      </c>
      <c r="E235" s="16">
        <v>0</v>
      </c>
      <c r="F235" s="16">
        <v>2</v>
      </c>
      <c r="G235" s="16">
        <v>9</v>
      </c>
      <c r="H235" s="16">
        <v>5</v>
      </c>
      <c r="I235" s="15">
        <v>6</v>
      </c>
      <c r="J235" s="16">
        <f t="shared" si="965"/>
        <v>4</v>
      </c>
      <c r="L235" s="79" t="s">
        <v>382</v>
      </c>
      <c r="M235" s="30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36"/>
      <c r="Z235" s="13"/>
      <c r="AA235" s="13"/>
      <c r="AB235" s="79" t="s">
        <v>382</v>
      </c>
      <c r="AC235" s="30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36"/>
      <c r="AP235" s="13"/>
      <c r="AQ235" s="12"/>
      <c r="AR235" s="49" t="str">
        <f t="shared" si="1036"/>
        <v/>
      </c>
      <c r="AS235" s="48" t="str">
        <f t="shared" si="1039"/>
        <v/>
      </c>
      <c r="AT235" s="48" t="str">
        <f t="shared" ref="AT235:AT244" si="1042">(IF(O235="","",(IF(MID(O235,2,1)="-",LEFT(O235,1),LEFT(O235,2)))+0))</f>
        <v/>
      </c>
      <c r="AU235" s="47"/>
      <c r="AV235" s="48" t="str">
        <f t="shared" si="969"/>
        <v/>
      </c>
      <c r="AW235" s="48" t="str">
        <f t="shared" si="970"/>
        <v/>
      </c>
      <c r="AX235" s="48" t="str">
        <f t="shared" si="971"/>
        <v/>
      </c>
      <c r="AY235" s="48" t="str">
        <f t="shared" si="972"/>
        <v/>
      </c>
      <c r="AZ235" s="48" t="str">
        <f t="shared" si="973"/>
        <v/>
      </c>
      <c r="BA235" s="48" t="str">
        <f t="shared" si="974"/>
        <v/>
      </c>
      <c r="BB235" s="48" t="str">
        <f t="shared" si="975"/>
        <v/>
      </c>
      <c r="BC235" s="48" t="str">
        <f t="shared" si="976"/>
        <v/>
      </c>
      <c r="BD235" s="46" t="str">
        <f t="shared" si="977"/>
        <v/>
      </c>
      <c r="BP235" s="9"/>
      <c r="BQ235" s="49" t="str">
        <f t="shared" si="1037"/>
        <v/>
      </c>
      <c r="BR235" s="48" t="str">
        <f t="shared" si="1040"/>
        <v/>
      </c>
      <c r="BS235" s="48" t="str">
        <f t="shared" ref="BS235:BS244" si="1043">(IF(O235="","",IF(RIGHT(O235,2)="10",RIGHT(O235,2),RIGHT(O235,1))+0))</f>
        <v/>
      </c>
      <c r="BT235" s="47"/>
      <c r="BU235" s="48" t="str">
        <f t="shared" si="981"/>
        <v/>
      </c>
      <c r="BV235" s="48" t="str">
        <f t="shared" si="982"/>
        <v/>
      </c>
      <c r="BW235" s="48" t="str">
        <f t="shared" si="983"/>
        <v/>
      </c>
      <c r="BX235" s="48" t="str">
        <f t="shared" si="984"/>
        <v/>
      </c>
      <c r="BY235" s="48" t="str">
        <f t="shared" si="985"/>
        <v/>
      </c>
      <c r="BZ235" s="48" t="str">
        <f t="shared" si="986"/>
        <v/>
      </c>
      <c r="CA235" s="48" t="str">
        <f t="shared" si="987"/>
        <v/>
      </c>
      <c r="CB235" s="48" t="str">
        <f t="shared" si="988"/>
        <v/>
      </c>
      <c r="CC235" s="46" t="str">
        <f t="shared" si="989"/>
        <v/>
      </c>
      <c r="CP235" s="49" t="str">
        <f t="shared" si="1038"/>
        <v/>
      </c>
      <c r="CQ235" s="48" t="str">
        <f t="shared" si="1041"/>
        <v/>
      </c>
      <c r="CR235" s="48" t="str">
        <f t="shared" ref="CR235:CR244" si="1044">(IF(O235="","",IF(AT235&gt;BS235,"H",IF(AT235&lt;BS235,"A","D"))))</f>
        <v/>
      </c>
      <c r="CS235" s="47"/>
      <c r="CT235" s="48" t="str">
        <f t="shared" si="993"/>
        <v/>
      </c>
      <c r="CU235" s="48" t="str">
        <f t="shared" si="994"/>
        <v/>
      </c>
      <c r="CV235" s="48" t="str">
        <f t="shared" si="995"/>
        <v/>
      </c>
      <c r="CW235" s="48" t="str">
        <f t="shared" si="996"/>
        <v/>
      </c>
      <c r="CX235" s="48" t="str">
        <f t="shared" si="997"/>
        <v/>
      </c>
      <c r="CY235" s="48" t="str">
        <f t="shared" si="998"/>
        <v/>
      </c>
      <c r="CZ235" s="48" t="str">
        <f t="shared" si="999"/>
        <v/>
      </c>
      <c r="DA235" s="48" t="str">
        <f t="shared" si="1000"/>
        <v/>
      </c>
      <c r="DB235" s="46" t="str">
        <f t="shared" si="1001"/>
        <v/>
      </c>
      <c r="DO235" s="17" t="str">
        <f t="shared" si="1002"/>
        <v>Faversham Town</v>
      </c>
      <c r="DP235" s="21">
        <f t="shared" si="1003"/>
        <v>3</v>
      </c>
      <c r="DQ235" s="11">
        <f t="shared" si="1004"/>
        <v>0</v>
      </c>
      <c r="DR235" s="11">
        <f t="shared" si="1005"/>
        <v>0</v>
      </c>
      <c r="DS235" s="11">
        <f t="shared" si="1006"/>
        <v>0</v>
      </c>
      <c r="DT235" s="11">
        <f>COUNTIF(CS$232:CS$244,"A")</f>
        <v>1</v>
      </c>
      <c r="DU235" s="11">
        <f>COUNTIF(CS$232:CS$244,"D")</f>
        <v>0</v>
      </c>
      <c r="DV235" s="11">
        <f>COUNTIF(CS$232:CS$244,"H")</f>
        <v>2</v>
      </c>
      <c r="DW235" s="21">
        <f t="shared" si="1007"/>
        <v>1</v>
      </c>
      <c r="DX235" s="21">
        <f t="shared" si="1008"/>
        <v>0</v>
      </c>
      <c r="DY235" s="21">
        <f t="shared" si="1009"/>
        <v>2</v>
      </c>
      <c r="DZ235" s="20">
        <f>SUM($AR235:$BO235)+SUM(BT$232:BT$244)</f>
        <v>3</v>
      </c>
      <c r="EA235" s="20">
        <f>SUM($BQ235:$CN235)+SUM(AU$232:AU$244)</f>
        <v>10</v>
      </c>
      <c r="EB235" s="21">
        <f t="shared" si="1010"/>
        <v>3</v>
      </c>
      <c r="EC235" s="20">
        <f t="shared" si="1011"/>
        <v>-7</v>
      </c>
      <c r="ED235" s="9"/>
      <c r="EE235" s="11">
        <f t="shared" si="1012"/>
        <v>3</v>
      </c>
      <c r="EF235" s="11">
        <f t="shared" si="1013"/>
        <v>1</v>
      </c>
      <c r="EG235" s="11">
        <f t="shared" si="1014"/>
        <v>0</v>
      </c>
      <c r="EH235" s="11">
        <f t="shared" si="1015"/>
        <v>2</v>
      </c>
      <c r="EI235" s="11">
        <f t="shared" si="1016"/>
        <v>3</v>
      </c>
      <c r="EJ235" s="11">
        <f t="shared" si="1017"/>
        <v>10</v>
      </c>
      <c r="EK235" s="11">
        <f t="shared" si="1018"/>
        <v>3</v>
      </c>
      <c r="EL235" s="11">
        <f t="shared" si="1019"/>
        <v>-7</v>
      </c>
      <c r="EN235" s="8">
        <f t="shared" si="1020"/>
        <v>0</v>
      </c>
      <c r="EO235" s="8">
        <f t="shared" si="1021"/>
        <v>0</v>
      </c>
      <c r="EP235" s="8">
        <f t="shared" si="1022"/>
        <v>0</v>
      </c>
      <c r="EQ235" s="8">
        <f t="shared" si="1023"/>
        <v>0</v>
      </c>
      <c r="ER235" s="8">
        <f t="shared" si="1024"/>
        <v>0</v>
      </c>
      <c r="ES235" s="8">
        <f t="shared" si="1025"/>
        <v>0</v>
      </c>
      <c r="ET235" s="8">
        <f t="shared" si="1026"/>
        <v>0</v>
      </c>
      <c r="EU235" s="8">
        <f t="shared" si="1027"/>
        <v>0</v>
      </c>
      <c r="EW235" s="8" t="str">
        <f t="shared" si="1028"/>
        <v/>
      </c>
      <c r="EX235" s="8" t="str">
        <f t="shared" si="1029"/>
        <v/>
      </c>
      <c r="EY235" s="8" t="str">
        <f t="shared" si="1030"/>
        <v/>
      </c>
      <c r="EZ235" s="8" t="str">
        <f t="shared" si="1031"/>
        <v/>
      </c>
      <c r="FA235" s="8" t="str">
        <f t="shared" si="1032"/>
        <v/>
      </c>
      <c r="FB235" s="8" t="str">
        <f t="shared" si="1033"/>
        <v/>
      </c>
      <c r="FC235" s="8" t="str">
        <f t="shared" si="1034"/>
        <v/>
      </c>
      <c r="FD235" s="8" t="str">
        <f t="shared" si="1035"/>
        <v/>
      </c>
      <c r="FF235" s="79" t="s">
        <v>382</v>
      </c>
      <c r="FG235" s="195"/>
      <c r="FH235" s="59"/>
      <c r="FI235" s="59"/>
      <c r="FJ235" s="59"/>
      <c r="FK235" s="59"/>
      <c r="FL235" s="59"/>
      <c r="FM235" s="59"/>
      <c r="FN235" s="59"/>
      <c r="FO235" s="59"/>
      <c r="FP235" s="59"/>
      <c r="FQ235" s="59"/>
      <c r="FR235" s="59"/>
      <c r="FS235" s="196"/>
      <c r="FT235" s="10"/>
    </row>
    <row r="236" spans="1:185" s="8" customFormat="1" x14ac:dyDescent="0.2">
      <c r="A236" s="8">
        <v>5</v>
      </c>
      <c r="B236" s="8" t="s">
        <v>104</v>
      </c>
      <c r="C236" s="16">
        <v>4</v>
      </c>
      <c r="D236" s="16">
        <v>2</v>
      </c>
      <c r="E236" s="16">
        <v>0</v>
      </c>
      <c r="F236" s="16">
        <v>2</v>
      </c>
      <c r="G236" s="16">
        <v>8</v>
      </c>
      <c r="H236" s="16">
        <v>4</v>
      </c>
      <c r="I236" s="15">
        <v>6</v>
      </c>
      <c r="J236" s="16">
        <f t="shared" si="965"/>
        <v>4</v>
      </c>
      <c r="L236" s="79" t="s">
        <v>76</v>
      </c>
      <c r="M236" s="30"/>
      <c r="N236" s="28"/>
      <c r="O236" s="28"/>
      <c r="P236" s="29" t="s">
        <v>60</v>
      </c>
      <c r="Q236" s="28"/>
      <c r="R236" s="28"/>
      <c r="S236" s="29" t="s">
        <v>120</v>
      </c>
      <c r="T236" s="28"/>
      <c r="U236" s="28"/>
      <c r="V236" s="28"/>
      <c r="W236" s="28"/>
      <c r="X236" s="28"/>
      <c r="Y236" s="36"/>
      <c r="Z236" s="13"/>
      <c r="AA236" s="13"/>
      <c r="AB236" s="79" t="s">
        <v>76</v>
      </c>
      <c r="AC236" s="30"/>
      <c r="AD236" s="28"/>
      <c r="AE236" s="28"/>
      <c r="AF236" s="29" t="s">
        <v>74</v>
      </c>
      <c r="AG236" s="28"/>
      <c r="AH236" s="28"/>
      <c r="AI236" s="29" t="s">
        <v>391</v>
      </c>
      <c r="AJ236" s="28"/>
      <c r="AK236" s="28"/>
      <c r="AL236" s="28"/>
      <c r="AM236" s="28"/>
      <c r="AN236" s="28"/>
      <c r="AO236" s="36"/>
      <c r="AP236" s="13"/>
      <c r="AQ236" s="12"/>
      <c r="AR236" s="49" t="str">
        <f t="shared" si="1036"/>
        <v/>
      </c>
      <c r="AS236" s="48" t="str">
        <f t="shared" si="1039"/>
        <v/>
      </c>
      <c r="AT236" s="48" t="str">
        <f t="shared" si="1042"/>
        <v/>
      </c>
      <c r="AU236" s="48">
        <f t="shared" ref="AU236:AU244" si="1045">(IF(P236="","",(IF(MID(P236,2,1)="-",LEFT(P236,1),LEFT(P236,2)))+0))</f>
        <v>7</v>
      </c>
      <c r="AV236" s="47"/>
      <c r="AW236" s="48" t="str">
        <f t="shared" si="970"/>
        <v/>
      </c>
      <c r="AX236" s="48">
        <f t="shared" si="971"/>
        <v>0</v>
      </c>
      <c r="AY236" s="48" t="str">
        <f t="shared" si="972"/>
        <v/>
      </c>
      <c r="AZ236" s="48" t="str">
        <f t="shared" si="973"/>
        <v/>
      </c>
      <c r="BA236" s="48" t="str">
        <f t="shared" si="974"/>
        <v/>
      </c>
      <c r="BB236" s="48" t="str">
        <f t="shared" si="975"/>
        <v/>
      </c>
      <c r="BC236" s="48" t="str">
        <f t="shared" si="976"/>
        <v/>
      </c>
      <c r="BD236" s="46" t="str">
        <f t="shared" si="977"/>
        <v/>
      </c>
      <c r="BP236" s="9"/>
      <c r="BQ236" s="49" t="str">
        <f t="shared" si="1037"/>
        <v/>
      </c>
      <c r="BR236" s="48" t="str">
        <f t="shared" si="1040"/>
        <v/>
      </c>
      <c r="BS236" s="48" t="str">
        <f t="shared" si="1043"/>
        <v/>
      </c>
      <c r="BT236" s="48">
        <f t="shared" ref="BT236:BT244" si="1046">(IF(P236="","",IF(RIGHT(P236,2)="10",RIGHT(P236,2),RIGHT(P236,1))+0))</f>
        <v>0</v>
      </c>
      <c r="BU236" s="47"/>
      <c r="BV236" s="48" t="str">
        <f t="shared" si="982"/>
        <v/>
      </c>
      <c r="BW236" s="48">
        <f t="shared" si="983"/>
        <v>1</v>
      </c>
      <c r="BX236" s="48" t="str">
        <f t="shared" si="984"/>
        <v/>
      </c>
      <c r="BY236" s="48" t="str">
        <f t="shared" si="985"/>
        <v/>
      </c>
      <c r="BZ236" s="48" t="str">
        <f t="shared" si="986"/>
        <v/>
      </c>
      <c r="CA236" s="48" t="str">
        <f t="shared" si="987"/>
        <v/>
      </c>
      <c r="CB236" s="48" t="str">
        <f t="shared" si="988"/>
        <v/>
      </c>
      <c r="CC236" s="46" t="str">
        <f t="shared" si="989"/>
        <v/>
      </c>
      <c r="CP236" s="49" t="str">
        <f t="shared" si="1038"/>
        <v/>
      </c>
      <c r="CQ236" s="48" t="str">
        <f t="shared" si="1041"/>
        <v/>
      </c>
      <c r="CR236" s="48" t="str">
        <f t="shared" si="1044"/>
        <v/>
      </c>
      <c r="CS236" s="48" t="str">
        <f t="shared" ref="CS236:CS244" si="1047">(IF(P236="","",IF(AU236&gt;BT236,"H",IF(AU236&lt;BT236,"A","D"))))</f>
        <v>H</v>
      </c>
      <c r="CT236" s="47"/>
      <c r="CU236" s="48" t="str">
        <f t="shared" si="994"/>
        <v/>
      </c>
      <c r="CV236" s="48" t="str">
        <f t="shared" si="995"/>
        <v>A</v>
      </c>
      <c r="CW236" s="48" t="str">
        <f t="shared" si="996"/>
        <v/>
      </c>
      <c r="CX236" s="48" t="str">
        <f t="shared" si="997"/>
        <v/>
      </c>
      <c r="CY236" s="48" t="str">
        <f t="shared" si="998"/>
        <v/>
      </c>
      <c r="CZ236" s="48" t="str">
        <f t="shared" si="999"/>
        <v/>
      </c>
      <c r="DA236" s="48" t="str">
        <f t="shared" si="1000"/>
        <v/>
      </c>
      <c r="DB236" s="46" t="str">
        <f t="shared" si="1001"/>
        <v/>
      </c>
      <c r="DO236" s="17" t="str">
        <f t="shared" si="1002"/>
        <v>Hastings United</v>
      </c>
      <c r="DP236" s="21">
        <f t="shared" si="1003"/>
        <v>4</v>
      </c>
      <c r="DQ236" s="11">
        <f t="shared" si="1004"/>
        <v>1</v>
      </c>
      <c r="DR236" s="11">
        <f t="shared" si="1005"/>
        <v>0</v>
      </c>
      <c r="DS236" s="11">
        <f t="shared" si="1006"/>
        <v>1</v>
      </c>
      <c r="DT236" s="11">
        <f>COUNTIF(CT$232:CT$244,"A")</f>
        <v>1</v>
      </c>
      <c r="DU236" s="11">
        <f>COUNTIF(CT$232:CT$244,"D")</f>
        <v>0</v>
      </c>
      <c r="DV236" s="11">
        <f>COUNTIF(CT$232:CT$244,"H")</f>
        <v>1</v>
      </c>
      <c r="DW236" s="21">
        <f t="shared" si="1007"/>
        <v>2</v>
      </c>
      <c r="DX236" s="21">
        <f t="shared" si="1008"/>
        <v>0</v>
      </c>
      <c r="DY236" s="21">
        <f t="shared" si="1009"/>
        <v>2</v>
      </c>
      <c r="DZ236" s="20">
        <f>SUM($AR236:$BO236)+SUM(BU$232:BU$244)</f>
        <v>9</v>
      </c>
      <c r="EA236" s="20">
        <f>SUM($BQ236:$CN236)+SUM(AV$232:AV$244)</f>
        <v>5</v>
      </c>
      <c r="EB236" s="21">
        <f t="shared" si="1010"/>
        <v>6</v>
      </c>
      <c r="EC236" s="20">
        <f t="shared" si="1011"/>
        <v>4</v>
      </c>
      <c r="ED236" s="9"/>
      <c r="EE236" s="11">
        <f t="shared" si="1012"/>
        <v>4</v>
      </c>
      <c r="EF236" s="11">
        <f t="shared" si="1013"/>
        <v>2</v>
      </c>
      <c r="EG236" s="11">
        <f t="shared" si="1014"/>
        <v>0</v>
      </c>
      <c r="EH236" s="11">
        <f t="shared" si="1015"/>
        <v>2</v>
      </c>
      <c r="EI236" s="11">
        <f t="shared" si="1016"/>
        <v>9</v>
      </c>
      <c r="EJ236" s="11">
        <f t="shared" si="1017"/>
        <v>5</v>
      </c>
      <c r="EK236" s="11">
        <f t="shared" si="1018"/>
        <v>6</v>
      </c>
      <c r="EL236" s="11">
        <f t="shared" si="1019"/>
        <v>4</v>
      </c>
      <c r="EN236" s="8">
        <f t="shared" si="1020"/>
        <v>0</v>
      </c>
      <c r="EO236" s="8">
        <f t="shared" si="1021"/>
        <v>0</v>
      </c>
      <c r="EP236" s="8">
        <f t="shared" si="1022"/>
        <v>0</v>
      </c>
      <c r="EQ236" s="8">
        <f t="shared" si="1023"/>
        <v>0</v>
      </c>
      <c r="ER236" s="8">
        <f t="shared" si="1024"/>
        <v>0</v>
      </c>
      <c r="ES236" s="8">
        <f t="shared" si="1025"/>
        <v>0</v>
      </c>
      <c r="ET236" s="8">
        <f t="shared" si="1026"/>
        <v>0</v>
      </c>
      <c r="EU236" s="8">
        <f t="shared" si="1027"/>
        <v>0</v>
      </c>
      <c r="EW236" s="8" t="str">
        <f t="shared" si="1028"/>
        <v/>
      </c>
      <c r="EX236" s="8" t="str">
        <f t="shared" si="1029"/>
        <v/>
      </c>
      <c r="EY236" s="8" t="str">
        <f t="shared" si="1030"/>
        <v/>
      </c>
      <c r="EZ236" s="8" t="str">
        <f t="shared" si="1031"/>
        <v/>
      </c>
      <c r="FA236" s="8" t="str">
        <f t="shared" si="1032"/>
        <v/>
      </c>
      <c r="FB236" s="8" t="str">
        <f t="shared" si="1033"/>
        <v/>
      </c>
      <c r="FC236" s="8" t="str">
        <f t="shared" si="1034"/>
        <v/>
      </c>
      <c r="FD236" s="8" t="str">
        <f t="shared" si="1035"/>
        <v/>
      </c>
      <c r="FF236" s="79" t="s">
        <v>76</v>
      </c>
      <c r="FG236" s="195"/>
      <c r="FH236" s="59"/>
      <c r="FI236" s="59"/>
      <c r="FJ236" s="60">
        <v>97</v>
      </c>
      <c r="FK236" s="59"/>
      <c r="FL236" s="59"/>
      <c r="FM236" s="60">
        <v>84</v>
      </c>
      <c r="FN236" s="59"/>
      <c r="FO236" s="59"/>
      <c r="FP236" s="59"/>
      <c r="FQ236" s="59"/>
      <c r="FR236" s="59"/>
      <c r="FS236" s="196"/>
      <c r="FT236" s="10"/>
    </row>
    <row r="237" spans="1:185" s="8" customFormat="1" x14ac:dyDescent="0.2">
      <c r="A237" s="8">
        <v>6</v>
      </c>
      <c r="B237" s="8" t="s">
        <v>196</v>
      </c>
      <c r="C237" s="16">
        <v>4</v>
      </c>
      <c r="D237" s="16">
        <v>1</v>
      </c>
      <c r="E237" s="16">
        <v>2</v>
      </c>
      <c r="F237" s="16">
        <v>1</v>
      </c>
      <c r="G237" s="16">
        <v>9</v>
      </c>
      <c r="H237" s="16">
        <v>6</v>
      </c>
      <c r="I237" s="15">
        <v>5</v>
      </c>
      <c r="J237" s="16">
        <f t="shared" si="965"/>
        <v>3</v>
      </c>
      <c r="L237" s="79" t="s">
        <v>395</v>
      </c>
      <c r="M237" s="30"/>
      <c r="N237" s="28"/>
      <c r="O237" s="28"/>
      <c r="P237" s="28"/>
      <c r="Q237" s="28"/>
      <c r="R237" s="28"/>
      <c r="S237" s="28"/>
      <c r="T237" s="28"/>
      <c r="U237" s="29" t="s">
        <v>102</v>
      </c>
      <c r="V237" s="28"/>
      <c r="W237" s="28"/>
      <c r="X237" s="28"/>
      <c r="Y237" s="36"/>
      <c r="Z237" s="13"/>
      <c r="AA237" s="13"/>
      <c r="AB237" s="79" t="s">
        <v>395</v>
      </c>
      <c r="AC237" s="30"/>
      <c r="AD237" s="28"/>
      <c r="AE237" s="28"/>
      <c r="AF237" s="28"/>
      <c r="AG237" s="28"/>
      <c r="AH237" s="28"/>
      <c r="AI237" s="28"/>
      <c r="AJ237" s="28"/>
      <c r="AK237" s="29" t="s">
        <v>15</v>
      </c>
      <c r="AL237" s="28"/>
      <c r="AM237" s="28"/>
      <c r="AN237" s="28"/>
      <c r="AO237" s="36"/>
      <c r="AP237" s="13"/>
      <c r="AQ237" s="12"/>
      <c r="AR237" s="49" t="str">
        <f t="shared" si="1036"/>
        <v/>
      </c>
      <c r="AS237" s="48" t="str">
        <f t="shared" si="1039"/>
        <v/>
      </c>
      <c r="AT237" s="48" t="str">
        <f t="shared" si="1042"/>
        <v/>
      </c>
      <c r="AU237" s="48" t="str">
        <f t="shared" si="1045"/>
        <v/>
      </c>
      <c r="AV237" s="48" t="str">
        <f t="shared" ref="AV237:AV244" si="1048">(IF(Q237="","",(IF(MID(Q237,2,1)="-",LEFT(Q237,1),LEFT(Q237,2)))+0))</f>
        <v/>
      </c>
      <c r="AW237" s="47"/>
      <c r="AX237" s="48" t="str">
        <f t="shared" si="971"/>
        <v/>
      </c>
      <c r="AY237" s="48" t="str">
        <f t="shared" si="972"/>
        <v/>
      </c>
      <c r="AZ237" s="48">
        <f t="shared" si="973"/>
        <v>2</v>
      </c>
      <c r="BA237" s="48" t="str">
        <f t="shared" si="974"/>
        <v/>
      </c>
      <c r="BB237" s="48" t="str">
        <f t="shared" si="975"/>
        <v/>
      </c>
      <c r="BC237" s="48" t="str">
        <f t="shared" si="976"/>
        <v/>
      </c>
      <c r="BD237" s="46" t="str">
        <f t="shared" si="977"/>
        <v/>
      </c>
      <c r="BP237" s="9"/>
      <c r="BQ237" s="49" t="str">
        <f t="shared" si="1037"/>
        <v/>
      </c>
      <c r="BR237" s="48" t="str">
        <f t="shared" si="1040"/>
        <v/>
      </c>
      <c r="BS237" s="48" t="str">
        <f t="shared" si="1043"/>
        <v/>
      </c>
      <c r="BT237" s="48" t="str">
        <f t="shared" si="1046"/>
        <v/>
      </c>
      <c r="BU237" s="48" t="str">
        <f t="shared" ref="BU237:BU244" si="1049">(IF(Q237="","",IF(RIGHT(Q237,2)="10",RIGHT(Q237,2),RIGHT(Q237,1))+0))</f>
        <v/>
      </c>
      <c r="BV237" s="47"/>
      <c r="BW237" s="48" t="str">
        <f t="shared" si="983"/>
        <v/>
      </c>
      <c r="BX237" s="48" t="str">
        <f t="shared" si="984"/>
        <v/>
      </c>
      <c r="BY237" s="48">
        <f t="shared" si="985"/>
        <v>0</v>
      </c>
      <c r="BZ237" s="48" t="str">
        <f t="shared" si="986"/>
        <v/>
      </c>
      <c r="CA237" s="48" t="str">
        <f t="shared" si="987"/>
        <v/>
      </c>
      <c r="CB237" s="48" t="str">
        <f t="shared" si="988"/>
        <v/>
      </c>
      <c r="CC237" s="46" t="str">
        <f t="shared" si="989"/>
        <v/>
      </c>
      <c r="CP237" s="49" t="str">
        <f t="shared" si="1038"/>
        <v/>
      </c>
      <c r="CQ237" s="48" t="str">
        <f t="shared" si="1041"/>
        <v/>
      </c>
      <c r="CR237" s="48" t="str">
        <f t="shared" si="1044"/>
        <v/>
      </c>
      <c r="CS237" s="48" t="str">
        <f t="shared" si="1047"/>
        <v/>
      </c>
      <c r="CT237" s="48" t="str">
        <f t="shared" ref="CT237:CT244" si="1050">(IF(Q237="","",IF(AV237&gt;BU237,"H",IF(AV237&lt;BU237,"A","D"))))</f>
        <v/>
      </c>
      <c r="CU237" s="47"/>
      <c r="CV237" s="48" t="str">
        <f t="shared" si="995"/>
        <v/>
      </c>
      <c r="CW237" s="48" t="str">
        <f t="shared" si="996"/>
        <v/>
      </c>
      <c r="CX237" s="48" t="str">
        <f t="shared" si="997"/>
        <v>H</v>
      </c>
      <c r="CY237" s="48" t="str">
        <f t="shared" si="998"/>
        <v/>
      </c>
      <c r="CZ237" s="48" t="str">
        <f t="shared" si="999"/>
        <v/>
      </c>
      <c r="DA237" s="48" t="str">
        <f t="shared" si="1000"/>
        <v/>
      </c>
      <c r="DB237" s="46" t="str">
        <f t="shared" si="1001"/>
        <v/>
      </c>
      <c r="DO237" s="17" t="str">
        <f t="shared" si="1002"/>
        <v>Herne Bay</v>
      </c>
      <c r="DP237" s="21">
        <f t="shared" si="1003"/>
        <v>3</v>
      </c>
      <c r="DQ237" s="11">
        <f t="shared" si="1004"/>
        <v>1</v>
      </c>
      <c r="DR237" s="11">
        <f t="shared" si="1005"/>
        <v>0</v>
      </c>
      <c r="DS237" s="11">
        <f t="shared" si="1006"/>
        <v>0</v>
      </c>
      <c r="DT237" s="11">
        <f>COUNTIF(CU$232:CU$244,"A")</f>
        <v>2</v>
      </c>
      <c r="DU237" s="11">
        <f>COUNTIF(CU$232:CU$244,"D")</f>
        <v>0</v>
      </c>
      <c r="DV237" s="11">
        <f>COUNTIF(CU$232:CU$244,"H")</f>
        <v>0</v>
      </c>
      <c r="DW237" s="21">
        <f t="shared" si="1007"/>
        <v>3</v>
      </c>
      <c r="DX237" s="21">
        <f t="shared" si="1008"/>
        <v>0</v>
      </c>
      <c r="DY237" s="21">
        <f t="shared" si="1009"/>
        <v>0</v>
      </c>
      <c r="DZ237" s="20">
        <f>SUM($AR237:$BO237)+SUM(BV$232:BV$244)</f>
        <v>7</v>
      </c>
      <c r="EA237" s="20">
        <f>SUM($BQ237:$CN237)+SUM(AW$232:AW$244)</f>
        <v>1</v>
      </c>
      <c r="EB237" s="21">
        <f t="shared" si="1010"/>
        <v>9</v>
      </c>
      <c r="EC237" s="20">
        <f t="shared" si="1011"/>
        <v>6</v>
      </c>
      <c r="ED237" s="9"/>
      <c r="EE237" s="11">
        <f t="shared" si="1012"/>
        <v>3</v>
      </c>
      <c r="EF237" s="11">
        <f t="shared" si="1013"/>
        <v>3</v>
      </c>
      <c r="EG237" s="11">
        <f t="shared" si="1014"/>
        <v>0</v>
      </c>
      <c r="EH237" s="11">
        <f t="shared" si="1015"/>
        <v>0</v>
      </c>
      <c r="EI237" s="11">
        <f t="shared" si="1016"/>
        <v>7</v>
      </c>
      <c r="EJ237" s="11">
        <f t="shared" si="1017"/>
        <v>1</v>
      </c>
      <c r="EK237" s="11">
        <f t="shared" si="1018"/>
        <v>9</v>
      </c>
      <c r="EL237" s="11">
        <f t="shared" si="1019"/>
        <v>6</v>
      </c>
      <c r="EN237" s="8">
        <f t="shared" si="1020"/>
        <v>0</v>
      </c>
      <c r="EO237" s="8">
        <f t="shared" si="1021"/>
        <v>0</v>
      </c>
      <c r="EP237" s="8">
        <f t="shared" si="1022"/>
        <v>0</v>
      </c>
      <c r="EQ237" s="8">
        <f t="shared" si="1023"/>
        <v>0</v>
      </c>
      <c r="ER237" s="8">
        <f t="shared" si="1024"/>
        <v>0</v>
      </c>
      <c r="ES237" s="8">
        <f t="shared" si="1025"/>
        <v>0</v>
      </c>
      <c r="ET237" s="8">
        <f t="shared" si="1026"/>
        <v>0</v>
      </c>
      <c r="EU237" s="8">
        <f t="shared" si="1027"/>
        <v>0</v>
      </c>
      <c r="EW237" s="8" t="str">
        <f t="shared" si="1028"/>
        <v/>
      </c>
      <c r="EX237" s="8" t="str">
        <f t="shared" si="1029"/>
        <v/>
      </c>
      <c r="EY237" s="8" t="str">
        <f t="shared" si="1030"/>
        <v/>
      </c>
      <c r="EZ237" s="8" t="str">
        <f t="shared" si="1031"/>
        <v/>
      </c>
      <c r="FA237" s="8" t="str">
        <f t="shared" si="1032"/>
        <v/>
      </c>
      <c r="FB237" s="8" t="str">
        <f t="shared" si="1033"/>
        <v/>
      </c>
      <c r="FC237" s="8" t="str">
        <f t="shared" si="1034"/>
        <v/>
      </c>
      <c r="FD237" s="8" t="str">
        <f t="shared" si="1035"/>
        <v/>
      </c>
      <c r="FF237" s="79" t="s">
        <v>395</v>
      </c>
      <c r="FG237" s="195"/>
      <c r="FH237" s="59"/>
      <c r="FI237" s="59"/>
      <c r="FJ237" s="59"/>
      <c r="FK237" s="59"/>
      <c r="FL237" s="59"/>
      <c r="FM237" s="59"/>
      <c r="FN237" s="59"/>
      <c r="FO237" s="60">
        <v>90</v>
      </c>
      <c r="FP237" s="59"/>
      <c r="FQ237" s="59"/>
      <c r="FR237" s="59"/>
      <c r="FS237" s="196"/>
      <c r="FT237" s="10"/>
    </row>
    <row r="238" spans="1:185" s="17" customFormat="1" x14ac:dyDescent="0.2">
      <c r="A238" s="8">
        <v>7</v>
      </c>
      <c r="B238" s="8" t="s">
        <v>162</v>
      </c>
      <c r="C238" s="16">
        <v>2</v>
      </c>
      <c r="D238" s="16">
        <v>1</v>
      </c>
      <c r="E238" s="16">
        <v>1</v>
      </c>
      <c r="F238" s="16">
        <v>0</v>
      </c>
      <c r="G238" s="16">
        <v>2</v>
      </c>
      <c r="H238" s="16">
        <v>1</v>
      </c>
      <c r="I238" s="15">
        <v>4</v>
      </c>
      <c r="J238" s="16">
        <f t="shared" si="965"/>
        <v>1</v>
      </c>
      <c r="L238" s="79" t="s">
        <v>104</v>
      </c>
      <c r="M238" s="33" t="s">
        <v>120</v>
      </c>
      <c r="N238" s="28"/>
      <c r="O238" s="28"/>
      <c r="P238" s="28"/>
      <c r="Q238" s="28"/>
      <c r="R238" s="28"/>
      <c r="S238" s="28"/>
      <c r="T238" s="28"/>
      <c r="U238" s="28"/>
      <c r="V238" s="29" t="s">
        <v>295</v>
      </c>
      <c r="W238" s="28"/>
      <c r="X238" s="28"/>
      <c r="Y238" s="36"/>
      <c r="Z238" s="13"/>
      <c r="AA238" s="13"/>
      <c r="AB238" s="79" t="s">
        <v>104</v>
      </c>
      <c r="AC238" s="33" t="s">
        <v>201</v>
      </c>
      <c r="AD238" s="28"/>
      <c r="AE238" s="28"/>
      <c r="AF238" s="28"/>
      <c r="AG238" s="28"/>
      <c r="AH238" s="28"/>
      <c r="AI238" s="28"/>
      <c r="AJ238" s="28"/>
      <c r="AK238" s="28"/>
      <c r="AL238" s="29" t="s">
        <v>212</v>
      </c>
      <c r="AM238" s="28"/>
      <c r="AN238" s="28"/>
      <c r="AO238" s="36"/>
      <c r="AP238" s="13"/>
      <c r="AQ238" s="12"/>
      <c r="AR238" s="49">
        <f t="shared" si="1036"/>
        <v>0</v>
      </c>
      <c r="AS238" s="48" t="str">
        <f t="shared" si="1039"/>
        <v/>
      </c>
      <c r="AT238" s="48" t="str">
        <f t="shared" si="1042"/>
        <v/>
      </c>
      <c r="AU238" s="48" t="str">
        <f t="shared" si="1045"/>
        <v/>
      </c>
      <c r="AV238" s="48" t="str">
        <f t="shared" si="1048"/>
        <v/>
      </c>
      <c r="AW238" s="48" t="str">
        <f t="shared" ref="AW238:AW244" si="1051">(IF(R238="","",(IF(MID(R238,2,1)="-",LEFT(R238,1),LEFT(R238,2)))+0))</f>
        <v/>
      </c>
      <c r="AX238" s="47"/>
      <c r="AY238" s="48" t="str">
        <f t="shared" si="972"/>
        <v/>
      </c>
      <c r="AZ238" s="48" t="str">
        <f t="shared" si="973"/>
        <v/>
      </c>
      <c r="BA238" s="48">
        <f t="shared" si="974"/>
        <v>7</v>
      </c>
      <c r="BB238" s="48" t="str">
        <f t="shared" si="975"/>
        <v/>
      </c>
      <c r="BC238" s="48" t="str">
        <f t="shared" si="976"/>
        <v/>
      </c>
      <c r="BD238" s="46" t="str">
        <f t="shared" si="977"/>
        <v/>
      </c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9"/>
      <c r="BQ238" s="49">
        <f t="shared" si="1037"/>
        <v>1</v>
      </c>
      <c r="BR238" s="48" t="str">
        <f t="shared" si="1040"/>
        <v/>
      </c>
      <c r="BS238" s="48" t="str">
        <f t="shared" si="1043"/>
        <v/>
      </c>
      <c r="BT238" s="48" t="str">
        <f t="shared" si="1046"/>
        <v/>
      </c>
      <c r="BU238" s="48" t="str">
        <f t="shared" si="1049"/>
        <v/>
      </c>
      <c r="BV238" s="48" t="str">
        <f t="shared" ref="BV238:BV244" si="1052">(IF(R238="","",IF(RIGHT(R238,2)="10",RIGHT(R238,2),RIGHT(R238,1))+0))</f>
        <v/>
      </c>
      <c r="BW238" s="47"/>
      <c r="BX238" s="48" t="str">
        <f t="shared" si="984"/>
        <v/>
      </c>
      <c r="BY238" s="48" t="str">
        <f t="shared" si="985"/>
        <v/>
      </c>
      <c r="BZ238" s="48">
        <f t="shared" si="986"/>
        <v>2</v>
      </c>
      <c r="CA238" s="48" t="str">
        <f t="shared" si="987"/>
        <v/>
      </c>
      <c r="CB238" s="48" t="str">
        <f t="shared" si="988"/>
        <v/>
      </c>
      <c r="CC238" s="46" t="str">
        <f t="shared" si="989"/>
        <v/>
      </c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49" t="str">
        <f t="shared" si="1038"/>
        <v>A</v>
      </c>
      <c r="CQ238" s="48" t="str">
        <f t="shared" si="1041"/>
        <v/>
      </c>
      <c r="CR238" s="48" t="str">
        <f t="shared" si="1044"/>
        <v/>
      </c>
      <c r="CS238" s="48" t="str">
        <f t="shared" si="1047"/>
        <v/>
      </c>
      <c r="CT238" s="48" t="str">
        <f t="shared" si="1050"/>
        <v/>
      </c>
      <c r="CU238" s="48" t="str">
        <f t="shared" ref="CU238:CU244" si="1053">(IF(R238="","",IF(AW238&gt;BV238,"H",IF(AW238&lt;BV238,"A","D"))))</f>
        <v/>
      </c>
      <c r="CV238" s="47"/>
      <c r="CW238" s="48" t="str">
        <f t="shared" si="996"/>
        <v/>
      </c>
      <c r="CX238" s="48" t="str">
        <f t="shared" si="997"/>
        <v/>
      </c>
      <c r="CY238" s="48" t="str">
        <f t="shared" si="998"/>
        <v>H</v>
      </c>
      <c r="CZ238" s="48" t="str">
        <f t="shared" si="999"/>
        <v/>
      </c>
      <c r="DA238" s="48" t="str">
        <f t="shared" si="1000"/>
        <v/>
      </c>
      <c r="DB238" s="46" t="str">
        <f t="shared" si="1001"/>
        <v/>
      </c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17" t="str">
        <f t="shared" si="1002"/>
        <v>Leatherhead</v>
      </c>
      <c r="DP238" s="21">
        <f t="shared" si="1003"/>
        <v>4</v>
      </c>
      <c r="DQ238" s="11">
        <f t="shared" si="1004"/>
        <v>1</v>
      </c>
      <c r="DR238" s="11">
        <f t="shared" si="1005"/>
        <v>0</v>
      </c>
      <c r="DS238" s="11">
        <f t="shared" si="1006"/>
        <v>1</v>
      </c>
      <c r="DT238" s="11">
        <f>COUNTIF(CV$232:CV$244,"A")</f>
        <v>1</v>
      </c>
      <c r="DU238" s="11">
        <f>COUNTIF(CV$232:CV$244,"D")</f>
        <v>0</v>
      </c>
      <c r="DV238" s="11">
        <f>COUNTIF(CV$232:CV$244,"H")</f>
        <v>1</v>
      </c>
      <c r="DW238" s="21">
        <f t="shared" si="1007"/>
        <v>2</v>
      </c>
      <c r="DX238" s="21">
        <f t="shared" si="1008"/>
        <v>0</v>
      </c>
      <c r="DY238" s="21">
        <f t="shared" si="1009"/>
        <v>2</v>
      </c>
      <c r="DZ238" s="20">
        <f>SUM($AR238:$BO238)+SUM(BW$232:BW$244)</f>
        <v>8</v>
      </c>
      <c r="EA238" s="20">
        <f>SUM($BQ238:$CN238)+SUM(AX$232:AX$244)</f>
        <v>4</v>
      </c>
      <c r="EB238" s="21">
        <f t="shared" ref="EB238:EB244" si="1054">(DW238*3)+DX238</f>
        <v>6</v>
      </c>
      <c r="EC238" s="20">
        <f t="shared" si="1011"/>
        <v>4</v>
      </c>
      <c r="ED238" s="9"/>
      <c r="EE238" s="11">
        <f t="shared" si="1012"/>
        <v>4</v>
      </c>
      <c r="EF238" s="11">
        <f t="shared" si="1013"/>
        <v>2</v>
      </c>
      <c r="EG238" s="11">
        <f t="shared" si="1014"/>
        <v>0</v>
      </c>
      <c r="EH238" s="11">
        <f t="shared" si="1015"/>
        <v>2</v>
      </c>
      <c r="EI238" s="11">
        <f t="shared" si="1016"/>
        <v>8</v>
      </c>
      <c r="EJ238" s="11">
        <f t="shared" si="1017"/>
        <v>4</v>
      </c>
      <c r="EK238" s="11">
        <f t="shared" si="1018"/>
        <v>6</v>
      </c>
      <c r="EL238" s="11">
        <f t="shared" si="1019"/>
        <v>4</v>
      </c>
      <c r="EM238" s="8"/>
      <c r="EN238" s="8">
        <f t="shared" si="1020"/>
        <v>0</v>
      </c>
      <c r="EO238" s="8">
        <f t="shared" si="1021"/>
        <v>0</v>
      </c>
      <c r="EP238" s="8">
        <f t="shared" si="1022"/>
        <v>0</v>
      </c>
      <c r="EQ238" s="8">
        <f t="shared" si="1023"/>
        <v>0</v>
      </c>
      <c r="ER238" s="8">
        <f t="shared" si="1024"/>
        <v>0</v>
      </c>
      <c r="ES238" s="8">
        <f t="shared" si="1025"/>
        <v>0</v>
      </c>
      <c r="ET238" s="8">
        <f t="shared" si="1026"/>
        <v>0</v>
      </c>
      <c r="EU238" s="8">
        <f t="shared" si="1027"/>
        <v>0</v>
      </c>
      <c r="EW238" s="8" t="str">
        <f t="shared" si="1028"/>
        <v/>
      </c>
      <c r="EX238" s="8" t="str">
        <f t="shared" si="1029"/>
        <v/>
      </c>
      <c r="EY238" s="8" t="str">
        <f t="shared" si="1030"/>
        <v/>
      </c>
      <c r="EZ238" s="8" t="str">
        <f t="shared" si="1031"/>
        <v/>
      </c>
      <c r="FA238" s="8" t="str">
        <f t="shared" si="1032"/>
        <v/>
      </c>
      <c r="FB238" s="8" t="str">
        <f t="shared" si="1033"/>
        <v/>
      </c>
      <c r="FC238" s="8" t="str">
        <f t="shared" si="1034"/>
        <v/>
      </c>
      <c r="FD238" s="8" t="str">
        <f t="shared" si="1035"/>
        <v/>
      </c>
      <c r="FF238" s="79" t="s">
        <v>104</v>
      </c>
      <c r="FG238" s="61">
        <v>37</v>
      </c>
      <c r="FH238" s="59"/>
      <c r="FI238" s="59"/>
      <c r="FJ238" s="59"/>
      <c r="FK238" s="59"/>
      <c r="FL238" s="59"/>
      <c r="FM238" s="59"/>
      <c r="FN238" s="59"/>
      <c r="FO238" s="59"/>
      <c r="FP238" s="60">
        <v>15</v>
      </c>
      <c r="FQ238" s="59"/>
      <c r="FR238" s="59"/>
      <c r="FS238" s="196"/>
      <c r="FT238" s="10"/>
      <c r="FU238" s="8"/>
      <c r="FV238" s="8"/>
      <c r="FW238" s="8"/>
      <c r="FX238" s="8"/>
      <c r="FY238" s="8"/>
      <c r="FZ238" s="8"/>
      <c r="GA238" s="8"/>
      <c r="GB238" s="8"/>
      <c r="GC238" s="8"/>
    </row>
    <row r="239" spans="1:185" s="17" customFormat="1" x14ac:dyDescent="0.2">
      <c r="A239" s="8">
        <v>8</v>
      </c>
      <c r="B239" s="8" t="s">
        <v>56</v>
      </c>
      <c r="C239" s="16">
        <v>3</v>
      </c>
      <c r="D239" s="16">
        <v>1</v>
      </c>
      <c r="E239" s="16">
        <v>1</v>
      </c>
      <c r="F239" s="16">
        <v>1</v>
      </c>
      <c r="G239" s="16">
        <v>5</v>
      </c>
      <c r="H239" s="16">
        <v>7</v>
      </c>
      <c r="I239" s="15">
        <v>4</v>
      </c>
      <c r="J239" s="16">
        <f t="shared" si="965"/>
        <v>-2</v>
      </c>
      <c r="L239" s="79" t="s">
        <v>433</v>
      </c>
      <c r="M239" s="30"/>
      <c r="N239" s="28"/>
      <c r="O239" s="28"/>
      <c r="P239" s="28"/>
      <c r="Q239" s="28"/>
      <c r="R239" s="28"/>
      <c r="S239" s="28"/>
      <c r="T239" s="28"/>
      <c r="U239" s="28"/>
      <c r="V239" s="28"/>
      <c r="W239" s="29" t="s">
        <v>22</v>
      </c>
      <c r="X239" s="28"/>
      <c r="Y239" s="36"/>
      <c r="Z239" s="13"/>
      <c r="AA239" s="13"/>
      <c r="AB239" s="79" t="s">
        <v>433</v>
      </c>
      <c r="AC239" s="30"/>
      <c r="AD239" s="28"/>
      <c r="AE239" s="28"/>
      <c r="AF239" s="28"/>
      <c r="AG239" s="28"/>
      <c r="AH239" s="28"/>
      <c r="AI239" s="28"/>
      <c r="AJ239" s="28"/>
      <c r="AK239" s="28"/>
      <c r="AL239" s="28"/>
      <c r="AM239" s="29" t="s">
        <v>59</v>
      </c>
      <c r="AN239" s="28"/>
      <c r="AO239" s="36"/>
      <c r="AP239" s="13"/>
      <c r="AQ239" s="12"/>
      <c r="AR239" s="49" t="str">
        <f t="shared" si="1036"/>
        <v/>
      </c>
      <c r="AS239" s="48" t="str">
        <f t="shared" si="1039"/>
        <v/>
      </c>
      <c r="AT239" s="48" t="str">
        <f t="shared" si="1042"/>
        <v/>
      </c>
      <c r="AU239" s="48" t="str">
        <f t="shared" si="1045"/>
        <v/>
      </c>
      <c r="AV239" s="48" t="str">
        <f t="shared" si="1048"/>
        <v/>
      </c>
      <c r="AW239" s="48" t="str">
        <f t="shared" si="1051"/>
        <v/>
      </c>
      <c r="AX239" s="48" t="str">
        <f t="shared" ref="AX239:AX244" si="1055">(IF(S239="","",(IF(MID(S239,2,1)="-",LEFT(S239,1),LEFT(S239,2)))+0))</f>
        <v/>
      </c>
      <c r="AY239" s="47"/>
      <c r="AZ239" s="48" t="str">
        <f>(IF(U239="","",(IF(MID(U239,2,1)="-",LEFT(U239,1),LEFT(U239,2)))+0))</f>
        <v/>
      </c>
      <c r="BA239" s="48" t="str">
        <f>(IF(V239="","",(IF(MID(V239,2,1)="-",LEFT(V239,1),LEFT(V239,2)))+0))</f>
        <v/>
      </c>
      <c r="BB239" s="48">
        <f>(IF(W239="","",(IF(MID(W239,2,1)="-",LEFT(W239,1),LEFT(W239,2)))+0))</f>
        <v>7</v>
      </c>
      <c r="BC239" s="48" t="str">
        <f>(IF(X239="","",(IF(MID(X239,2,1)="-",LEFT(X239,1),LEFT(X239,2)))+0))</f>
        <v/>
      </c>
      <c r="BD239" s="46" t="str">
        <f>(IF(Y239="","",(IF(MID(Y239,2,1)="-",LEFT(Y239,1),LEFT(Y239,2)))+0))</f>
        <v/>
      </c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9"/>
      <c r="BQ239" s="49" t="str">
        <f t="shared" si="1037"/>
        <v/>
      </c>
      <c r="BR239" s="48" t="str">
        <f t="shared" si="1040"/>
        <v/>
      </c>
      <c r="BS239" s="48" t="str">
        <f t="shared" si="1043"/>
        <v/>
      </c>
      <c r="BT239" s="48" t="str">
        <f t="shared" si="1046"/>
        <v/>
      </c>
      <c r="BU239" s="48" t="str">
        <f t="shared" si="1049"/>
        <v/>
      </c>
      <c r="BV239" s="48" t="str">
        <f t="shared" si="1052"/>
        <v/>
      </c>
      <c r="BW239" s="48" t="str">
        <f t="shared" ref="BW239:BW244" si="1056">(IF(S239="","",IF(RIGHT(S239,2)="10",RIGHT(S239,2),RIGHT(S239,1))+0))</f>
        <v/>
      </c>
      <c r="BX239" s="47"/>
      <c r="BY239" s="48" t="str">
        <f>(IF(U239="","",IF(RIGHT(U239,2)="10",RIGHT(U239,2),RIGHT(U239,1))+0))</f>
        <v/>
      </c>
      <c r="BZ239" s="48" t="str">
        <f>(IF(V239="","",IF(RIGHT(V239,2)="10",RIGHT(V239,2),RIGHT(V239,1))+0))</f>
        <v/>
      </c>
      <c r="CA239" s="48">
        <f>(IF(W239="","",IF(RIGHT(W239,2)="10",RIGHT(W239,2),RIGHT(W239,1))+0))</f>
        <v>1</v>
      </c>
      <c r="CB239" s="48" t="str">
        <f>(IF(X239="","",IF(RIGHT(X239,2)="10",RIGHT(X239,2),RIGHT(X239,1))+0))</f>
        <v/>
      </c>
      <c r="CC239" s="46" t="str">
        <f>(IF(Y239="","",IF(RIGHT(Y239,2)="10",RIGHT(Y239,2),RIGHT(Y239,1))+0))</f>
        <v/>
      </c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49" t="str">
        <f t="shared" si="1038"/>
        <v/>
      </c>
      <c r="CQ239" s="48" t="str">
        <f t="shared" si="1041"/>
        <v/>
      </c>
      <c r="CR239" s="48" t="str">
        <f t="shared" si="1044"/>
        <v/>
      </c>
      <c r="CS239" s="48" t="str">
        <f t="shared" si="1047"/>
        <v/>
      </c>
      <c r="CT239" s="48" t="str">
        <f t="shared" si="1050"/>
        <v/>
      </c>
      <c r="CU239" s="48" t="str">
        <f t="shared" si="1053"/>
        <v/>
      </c>
      <c r="CV239" s="48" t="str">
        <f t="shared" ref="CV239:CV244" si="1057">(IF(S239="","",IF(AX239&gt;BW239,"H",IF(AX239&lt;BW239,"A","D"))))</f>
        <v/>
      </c>
      <c r="CW239" s="47"/>
      <c r="CX239" s="48" t="str">
        <f>(IF(U239="","",IF(AZ239&gt;BY239,"H",IF(AZ239&lt;BY239,"A","D"))))</f>
        <v/>
      </c>
      <c r="CY239" s="48" t="str">
        <f>(IF(V239="","",IF(BA239&gt;BZ239,"H",IF(BA239&lt;BZ239,"A","D"))))</f>
        <v/>
      </c>
      <c r="CZ239" s="48" t="str">
        <f>(IF(W239="","",IF(BB239&gt;CA239,"H",IF(BB239&lt;CA239,"A","D"))))</f>
        <v>H</v>
      </c>
      <c r="DA239" s="48" t="str">
        <f>(IF(X239="","",IF(BC239&gt;CB239,"H",IF(BC239&lt;CB239,"A","D"))))</f>
        <v/>
      </c>
      <c r="DB239" s="46" t="str">
        <f>(IF(Y239="","",IF(BD239&gt;CC239,"H",IF(BD239&lt;CC239,"A","D"))))</f>
        <v/>
      </c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17" t="str">
        <f t="shared" si="1002"/>
        <v>Margate</v>
      </c>
      <c r="DP239" s="21">
        <f t="shared" si="1003"/>
        <v>2</v>
      </c>
      <c r="DQ239" s="11">
        <f t="shared" si="1004"/>
        <v>1</v>
      </c>
      <c r="DR239" s="11">
        <f t="shared" si="1005"/>
        <v>0</v>
      </c>
      <c r="DS239" s="11">
        <f t="shared" si="1006"/>
        <v>0</v>
      </c>
      <c r="DT239" s="11">
        <f>COUNTIF(CW$232:CW$244,"A")</f>
        <v>0</v>
      </c>
      <c r="DU239" s="11">
        <f>COUNTIF(CW$232:CW$244,"D")</f>
        <v>0</v>
      </c>
      <c r="DV239" s="11">
        <f>COUNTIF(CW$232:CW$244,"H")</f>
        <v>1</v>
      </c>
      <c r="DW239" s="21">
        <f t="shared" si="1007"/>
        <v>1</v>
      </c>
      <c r="DX239" s="21">
        <f t="shared" si="1008"/>
        <v>0</v>
      </c>
      <c r="DY239" s="21">
        <f t="shared" si="1009"/>
        <v>1</v>
      </c>
      <c r="DZ239" s="20">
        <f>SUM($AR239:$BO239)+SUM(BX$232:BX$244)</f>
        <v>8</v>
      </c>
      <c r="EA239" s="20">
        <f>SUM($BQ239:$CN239)+SUM(AY$232:AY$244)</f>
        <v>3</v>
      </c>
      <c r="EB239" s="21">
        <f t="shared" si="1054"/>
        <v>3</v>
      </c>
      <c r="EC239" s="20">
        <f t="shared" si="1011"/>
        <v>5</v>
      </c>
      <c r="ED239" s="9"/>
      <c r="EE239" s="11">
        <f t="shared" si="1012"/>
        <v>2</v>
      </c>
      <c r="EF239" s="11">
        <f t="shared" si="1013"/>
        <v>1</v>
      </c>
      <c r="EG239" s="11">
        <f t="shared" si="1014"/>
        <v>0</v>
      </c>
      <c r="EH239" s="11">
        <f t="shared" si="1015"/>
        <v>1</v>
      </c>
      <c r="EI239" s="11">
        <f t="shared" si="1016"/>
        <v>8</v>
      </c>
      <c r="EJ239" s="11">
        <f t="shared" si="1017"/>
        <v>3</v>
      </c>
      <c r="EK239" s="11">
        <f t="shared" si="1018"/>
        <v>3</v>
      </c>
      <c r="EL239" s="11">
        <f t="shared" si="1019"/>
        <v>5</v>
      </c>
      <c r="EM239" s="8"/>
      <c r="EN239" s="8">
        <f t="shared" si="1020"/>
        <v>0</v>
      </c>
      <c r="EO239" s="8">
        <f t="shared" si="1021"/>
        <v>0</v>
      </c>
      <c r="EP239" s="8">
        <f t="shared" si="1022"/>
        <v>0</v>
      </c>
      <c r="EQ239" s="8">
        <f t="shared" si="1023"/>
        <v>0</v>
      </c>
      <c r="ER239" s="8">
        <f t="shared" si="1024"/>
        <v>0</v>
      </c>
      <c r="ES239" s="8">
        <f t="shared" si="1025"/>
        <v>0</v>
      </c>
      <c r="ET239" s="8">
        <f t="shared" si="1026"/>
        <v>0</v>
      </c>
      <c r="EU239" s="8">
        <f t="shared" si="1027"/>
        <v>0</v>
      </c>
      <c r="EW239" s="8" t="str">
        <f t="shared" si="1028"/>
        <v/>
      </c>
      <c r="EX239" s="8" t="str">
        <f t="shared" si="1029"/>
        <v/>
      </c>
      <c r="EY239" s="8" t="str">
        <f t="shared" si="1030"/>
        <v/>
      </c>
      <c r="EZ239" s="8" t="str">
        <f t="shared" si="1031"/>
        <v/>
      </c>
      <c r="FA239" s="8" t="str">
        <f t="shared" si="1032"/>
        <v/>
      </c>
      <c r="FB239" s="8" t="str">
        <f t="shared" si="1033"/>
        <v/>
      </c>
      <c r="FC239" s="8" t="str">
        <f t="shared" si="1034"/>
        <v/>
      </c>
      <c r="FD239" s="8" t="str">
        <f t="shared" si="1035"/>
        <v/>
      </c>
      <c r="FF239" s="79" t="s">
        <v>433</v>
      </c>
      <c r="FG239" s="195"/>
      <c r="FH239" s="59"/>
      <c r="FI239" s="59"/>
      <c r="FJ239" s="59"/>
      <c r="FK239" s="59"/>
      <c r="FL239" s="59"/>
      <c r="FM239" s="59"/>
      <c r="FN239" s="59"/>
      <c r="FO239" s="59"/>
      <c r="FP239" s="59"/>
      <c r="FQ239" s="60">
        <v>100</v>
      </c>
      <c r="FR239" s="59"/>
      <c r="FS239" s="196"/>
      <c r="FT239" s="10"/>
      <c r="FU239" s="8"/>
      <c r="FV239" s="8"/>
      <c r="FW239" s="8"/>
      <c r="FX239" s="8"/>
      <c r="FY239" s="8"/>
      <c r="FZ239" s="8"/>
      <c r="GA239" s="8"/>
      <c r="GB239" s="8"/>
      <c r="GC239" s="8"/>
    </row>
    <row r="240" spans="1:185" s="8" customFormat="1" x14ac:dyDescent="0.2">
      <c r="A240" s="8">
        <v>9</v>
      </c>
      <c r="B240" s="8" t="s">
        <v>433</v>
      </c>
      <c r="C240" s="16">
        <v>2</v>
      </c>
      <c r="D240" s="16">
        <v>1</v>
      </c>
      <c r="E240" s="16">
        <v>0</v>
      </c>
      <c r="F240" s="16">
        <v>1</v>
      </c>
      <c r="G240" s="16">
        <v>8</v>
      </c>
      <c r="H240" s="16">
        <v>3</v>
      </c>
      <c r="I240" s="15">
        <v>3</v>
      </c>
      <c r="J240" s="16">
        <f t="shared" si="965"/>
        <v>5</v>
      </c>
      <c r="L240" s="79" t="s">
        <v>513</v>
      </c>
      <c r="M240" s="30"/>
      <c r="N240" s="28"/>
      <c r="O240" s="28"/>
      <c r="P240" s="29" t="s">
        <v>35</v>
      </c>
      <c r="Q240" s="28"/>
      <c r="R240" s="28"/>
      <c r="S240" s="28"/>
      <c r="T240" s="28"/>
      <c r="U240" s="28"/>
      <c r="V240" s="28"/>
      <c r="W240" s="28"/>
      <c r="X240" s="29" t="s">
        <v>99</v>
      </c>
      <c r="Y240" s="36"/>
      <c r="Z240" s="13"/>
      <c r="AA240" s="13"/>
      <c r="AB240" s="79" t="s">
        <v>513</v>
      </c>
      <c r="AC240" s="30"/>
      <c r="AD240" s="28"/>
      <c r="AE240" s="28"/>
      <c r="AF240" s="29" t="s">
        <v>342</v>
      </c>
      <c r="AG240" s="28"/>
      <c r="AH240" s="28"/>
      <c r="AI240" s="28"/>
      <c r="AJ240" s="28"/>
      <c r="AK240" s="28"/>
      <c r="AL240" s="28"/>
      <c r="AM240" s="28"/>
      <c r="AN240" s="29" t="s">
        <v>390</v>
      </c>
      <c r="AO240" s="36"/>
      <c r="AP240" s="13"/>
      <c r="AQ240" s="12"/>
      <c r="AR240" s="49" t="str">
        <f t="shared" si="1036"/>
        <v/>
      </c>
      <c r="AS240" s="48" t="str">
        <f t="shared" si="1039"/>
        <v/>
      </c>
      <c r="AT240" s="48" t="str">
        <f t="shared" si="1042"/>
        <v/>
      </c>
      <c r="AU240" s="48">
        <f t="shared" si="1045"/>
        <v>1</v>
      </c>
      <c r="AV240" s="48" t="str">
        <f t="shared" si="1048"/>
        <v/>
      </c>
      <c r="AW240" s="48" t="str">
        <f t="shared" si="1051"/>
        <v/>
      </c>
      <c r="AX240" s="48" t="str">
        <f t="shared" si="1055"/>
        <v/>
      </c>
      <c r="AY240" s="48" t="str">
        <f>(IF(T240="","",(IF(MID(T240,2,1)="-",LEFT(T240,1),LEFT(T240,2)))+0))</f>
        <v/>
      </c>
      <c r="AZ240" s="47"/>
      <c r="BA240" s="48" t="str">
        <f>(IF(V240="","",(IF(MID(V240,2,1)="-",LEFT(V240,1),LEFT(V240,2)))+0))</f>
        <v/>
      </c>
      <c r="BB240" s="48" t="str">
        <f>(IF(W240="","",(IF(MID(W240,2,1)="-",LEFT(W240,1),LEFT(W240,2)))+0))</f>
        <v/>
      </c>
      <c r="BC240" s="48">
        <f>(IF(X240="","",(IF(MID(X240,2,1)="-",LEFT(X240,1),LEFT(X240,2)))+0))</f>
        <v>1</v>
      </c>
      <c r="BD240" s="46" t="str">
        <f>(IF(Y240="","",(IF(MID(Y240,2,1)="-",LEFT(Y240,1),LEFT(Y240,2)))+0))</f>
        <v/>
      </c>
      <c r="BP240" s="34"/>
      <c r="BQ240" s="49" t="str">
        <f t="shared" si="1037"/>
        <v/>
      </c>
      <c r="BR240" s="48" t="str">
        <f t="shared" si="1040"/>
        <v/>
      </c>
      <c r="BS240" s="48" t="str">
        <f t="shared" si="1043"/>
        <v/>
      </c>
      <c r="BT240" s="48">
        <f t="shared" si="1046"/>
        <v>2</v>
      </c>
      <c r="BU240" s="48" t="str">
        <f t="shared" si="1049"/>
        <v/>
      </c>
      <c r="BV240" s="48" t="str">
        <f t="shared" si="1052"/>
        <v/>
      </c>
      <c r="BW240" s="48" t="str">
        <f t="shared" si="1056"/>
        <v/>
      </c>
      <c r="BX240" s="48" t="str">
        <f>(IF(T240="","",IF(RIGHT(T240,2)="10",RIGHT(T240,2),RIGHT(T240,1))+0))</f>
        <v/>
      </c>
      <c r="BY240" s="47"/>
      <c r="BZ240" s="48" t="str">
        <f>(IF(V240="","",IF(RIGHT(V240,2)="10",RIGHT(V240,2),RIGHT(V240,1))+0))</f>
        <v/>
      </c>
      <c r="CA240" s="48" t="str">
        <f>(IF(W240="","",IF(RIGHT(W240,2)="10",RIGHT(W240,2),RIGHT(W240,1))+0))</f>
        <v/>
      </c>
      <c r="CB240" s="48">
        <f>(IF(X240="","",IF(RIGHT(X240,2)="10",RIGHT(X240,2),RIGHT(X240,1))+0))</f>
        <v>5</v>
      </c>
      <c r="CC240" s="46" t="str">
        <f>(IF(Y240="","",IF(RIGHT(Y240,2)="10",RIGHT(Y240,2),RIGHT(Y240,1))+0))</f>
        <v/>
      </c>
      <c r="CO240" s="17"/>
      <c r="CP240" s="49" t="str">
        <f t="shared" si="1038"/>
        <v/>
      </c>
      <c r="CQ240" s="48" t="str">
        <f t="shared" si="1041"/>
        <v/>
      </c>
      <c r="CR240" s="48" t="str">
        <f t="shared" si="1044"/>
        <v/>
      </c>
      <c r="CS240" s="48" t="str">
        <f t="shared" si="1047"/>
        <v>A</v>
      </c>
      <c r="CT240" s="48" t="str">
        <f t="shared" si="1050"/>
        <v/>
      </c>
      <c r="CU240" s="48" t="str">
        <f t="shared" si="1053"/>
        <v/>
      </c>
      <c r="CV240" s="48" t="str">
        <f t="shared" si="1057"/>
        <v/>
      </c>
      <c r="CW240" s="48" t="str">
        <f>(IF(T240="","",IF(AY240&gt;BX240,"H",IF(AY240&lt;BX240,"A","D"))))</f>
        <v/>
      </c>
      <c r="CX240" s="47"/>
      <c r="CY240" s="48" t="str">
        <f>(IF(V240="","",IF(BA240&gt;BZ240,"H",IF(BA240&lt;BZ240,"A","D"))))</f>
        <v/>
      </c>
      <c r="CZ240" s="48" t="str">
        <f>(IF(W240="","",IF(BB240&gt;CA240,"H",IF(BB240&lt;CA240,"A","D"))))</f>
        <v/>
      </c>
      <c r="DA240" s="48" t="str">
        <f>(IF(X240="","",IF(BC240&gt;CB240,"H",IF(BC240&lt;CB240,"A","D"))))</f>
        <v>A</v>
      </c>
      <c r="DB240" s="46" t="str">
        <f>(IF(Y240="","",IF(BD240&gt;CC240,"H",IF(BD240&lt;CC240,"A","D"))))</f>
        <v/>
      </c>
      <c r="DN240" s="17"/>
      <c r="DO240" s="17" t="str">
        <f t="shared" si="1002"/>
        <v>Phoenix Sports</v>
      </c>
      <c r="DP240" s="21">
        <f t="shared" si="1003"/>
        <v>4</v>
      </c>
      <c r="DQ240" s="11">
        <f t="shared" si="1004"/>
        <v>0</v>
      </c>
      <c r="DR240" s="11">
        <f t="shared" si="1005"/>
        <v>0</v>
      </c>
      <c r="DS240" s="11">
        <f t="shared" si="1006"/>
        <v>2</v>
      </c>
      <c r="DT240" s="11">
        <f>COUNTIF(CX$232:CX$244,"A")</f>
        <v>0</v>
      </c>
      <c r="DU240" s="11">
        <f>COUNTIF(CX$232:CX$244,"D")</f>
        <v>0</v>
      </c>
      <c r="DV240" s="11">
        <f>COUNTIF(CX$232:CX$244,"H")</f>
        <v>2</v>
      </c>
      <c r="DW240" s="21">
        <f t="shared" si="1007"/>
        <v>0</v>
      </c>
      <c r="DX240" s="21">
        <f t="shared" si="1008"/>
        <v>0</v>
      </c>
      <c r="DY240" s="21">
        <f t="shared" si="1009"/>
        <v>4</v>
      </c>
      <c r="DZ240" s="20">
        <f>SUM($AR240:$BO240)+SUM(BY$232:BY$244)</f>
        <v>2</v>
      </c>
      <c r="EA240" s="20">
        <f>SUM($BQ240:$CN240)+SUM(AZ$232:AZ$244)</f>
        <v>11</v>
      </c>
      <c r="EB240" s="21">
        <f t="shared" si="1054"/>
        <v>0</v>
      </c>
      <c r="EC240" s="20">
        <f t="shared" si="1011"/>
        <v>-9</v>
      </c>
      <c r="ED240" s="9"/>
      <c r="EE240" s="11">
        <f t="shared" si="1012"/>
        <v>4</v>
      </c>
      <c r="EF240" s="11">
        <f t="shared" si="1013"/>
        <v>0</v>
      </c>
      <c r="EG240" s="11">
        <f t="shared" si="1014"/>
        <v>0</v>
      </c>
      <c r="EH240" s="11">
        <f t="shared" si="1015"/>
        <v>4</v>
      </c>
      <c r="EI240" s="11">
        <f t="shared" si="1016"/>
        <v>2</v>
      </c>
      <c r="EJ240" s="11">
        <f t="shared" si="1017"/>
        <v>11</v>
      </c>
      <c r="EK240" s="11">
        <f t="shared" si="1018"/>
        <v>0</v>
      </c>
      <c r="EL240" s="11">
        <f t="shared" si="1019"/>
        <v>-9</v>
      </c>
      <c r="EM240" s="17"/>
      <c r="EN240" s="8">
        <f t="shared" si="1020"/>
        <v>0</v>
      </c>
      <c r="EO240" s="8">
        <f t="shared" si="1021"/>
        <v>0</v>
      </c>
      <c r="EP240" s="8">
        <f t="shared" si="1022"/>
        <v>0</v>
      </c>
      <c r="EQ240" s="8">
        <f t="shared" si="1023"/>
        <v>0</v>
      </c>
      <c r="ER240" s="8">
        <f t="shared" si="1024"/>
        <v>0</v>
      </c>
      <c r="ES240" s="8">
        <f t="shared" si="1025"/>
        <v>0</v>
      </c>
      <c r="ET240" s="8">
        <f t="shared" si="1026"/>
        <v>0</v>
      </c>
      <c r="EU240" s="8">
        <f t="shared" si="1027"/>
        <v>0</v>
      </c>
      <c r="EW240" s="8" t="str">
        <f t="shared" si="1028"/>
        <v/>
      </c>
      <c r="EX240" s="8" t="str">
        <f t="shared" si="1029"/>
        <v/>
      </c>
      <c r="EY240" s="8" t="str">
        <f t="shared" si="1030"/>
        <v/>
      </c>
      <c r="EZ240" s="8" t="str">
        <f t="shared" si="1031"/>
        <v/>
      </c>
      <c r="FA240" s="8" t="str">
        <f t="shared" si="1032"/>
        <v/>
      </c>
      <c r="FB240" s="8" t="str">
        <f t="shared" si="1033"/>
        <v/>
      </c>
      <c r="FC240" s="8" t="str">
        <f t="shared" si="1034"/>
        <v/>
      </c>
      <c r="FD240" s="8" t="str">
        <f t="shared" si="1035"/>
        <v/>
      </c>
      <c r="FF240" s="79" t="s">
        <v>513</v>
      </c>
      <c r="FG240" s="195"/>
      <c r="FH240" s="59"/>
      <c r="FI240" s="59"/>
      <c r="FJ240" s="60">
        <v>48</v>
      </c>
      <c r="FK240" s="59"/>
      <c r="FL240" s="59"/>
      <c r="FM240" s="59"/>
      <c r="FN240" s="59"/>
      <c r="FO240" s="59"/>
      <c r="FP240" s="59"/>
      <c r="FQ240" s="59"/>
      <c r="FR240" s="60">
        <v>41</v>
      </c>
      <c r="FS240" s="196"/>
      <c r="FT240" s="10"/>
    </row>
    <row r="241" spans="1:185" s="17" customFormat="1" x14ac:dyDescent="0.2">
      <c r="A241" s="8">
        <v>10</v>
      </c>
      <c r="B241" s="8" t="s">
        <v>54</v>
      </c>
      <c r="C241" s="16">
        <v>5</v>
      </c>
      <c r="D241" s="16">
        <v>0</v>
      </c>
      <c r="E241" s="16">
        <v>3</v>
      </c>
      <c r="F241" s="16">
        <v>2</v>
      </c>
      <c r="G241" s="16">
        <v>8</v>
      </c>
      <c r="H241" s="16">
        <v>14</v>
      </c>
      <c r="I241" s="15">
        <v>3</v>
      </c>
      <c r="J241" s="16">
        <f t="shared" si="965"/>
        <v>-6</v>
      </c>
      <c r="L241" s="79" t="s">
        <v>54</v>
      </c>
      <c r="M241" s="30"/>
      <c r="N241" s="28"/>
      <c r="O241" s="29" t="s">
        <v>55</v>
      </c>
      <c r="P241" s="28"/>
      <c r="Q241" s="28"/>
      <c r="R241" s="29" t="s">
        <v>35</v>
      </c>
      <c r="S241" s="28"/>
      <c r="T241" s="28"/>
      <c r="U241" s="28"/>
      <c r="V241" s="28"/>
      <c r="W241" s="28"/>
      <c r="X241" s="29" t="s">
        <v>75</v>
      </c>
      <c r="Y241" s="32" t="s">
        <v>55</v>
      </c>
      <c r="Z241" s="35"/>
      <c r="AA241" s="13"/>
      <c r="AB241" s="79" t="s">
        <v>54</v>
      </c>
      <c r="AC241" s="30"/>
      <c r="AD241" s="28"/>
      <c r="AE241" s="29" t="s">
        <v>63</v>
      </c>
      <c r="AF241" s="28"/>
      <c r="AG241" s="28"/>
      <c r="AH241" s="29" t="s">
        <v>74</v>
      </c>
      <c r="AI241" s="28"/>
      <c r="AJ241" s="28"/>
      <c r="AK241" s="28"/>
      <c r="AL241" s="28"/>
      <c r="AM241" s="28"/>
      <c r="AN241" s="29" t="s">
        <v>31</v>
      </c>
      <c r="AO241" s="32" t="s">
        <v>391</v>
      </c>
      <c r="AP241" s="35"/>
      <c r="AQ241" s="12"/>
      <c r="AR241" s="49" t="str">
        <f t="shared" si="1036"/>
        <v/>
      </c>
      <c r="AS241" s="48" t="str">
        <f t="shared" si="1039"/>
        <v/>
      </c>
      <c r="AT241" s="48">
        <f t="shared" si="1042"/>
        <v>1</v>
      </c>
      <c r="AU241" s="48" t="str">
        <f t="shared" si="1045"/>
        <v/>
      </c>
      <c r="AV241" s="48" t="str">
        <f t="shared" si="1048"/>
        <v/>
      </c>
      <c r="AW241" s="48">
        <f t="shared" si="1051"/>
        <v>1</v>
      </c>
      <c r="AX241" s="48" t="str">
        <f t="shared" si="1055"/>
        <v/>
      </c>
      <c r="AY241" s="48" t="str">
        <f>(IF(T241="","",(IF(MID(T241,2,1)="-",LEFT(T241,1),LEFT(T241,2)))+0))</f>
        <v/>
      </c>
      <c r="AZ241" s="48" t="str">
        <f>(IF(U241="","",(IF(MID(U241,2,1)="-",LEFT(U241,1),LEFT(U241,2)))+0))</f>
        <v/>
      </c>
      <c r="BA241" s="47"/>
      <c r="BB241" s="48" t="str">
        <f>(IF(W241="","",(IF(MID(W241,2,1)="-",LEFT(W241,1),LEFT(W241,2)))+0))</f>
        <v/>
      </c>
      <c r="BC241" s="48">
        <f>(IF(X241="","",(IF(MID(X241,2,1)="-",LEFT(X241,1),LEFT(X241,2)))+0))</f>
        <v>3</v>
      </c>
      <c r="BD241" s="46">
        <f>(IF(Y241="","",(IF(MID(Y241,2,1)="-",LEFT(Y241,1),LEFT(Y241,2)))+0))</f>
        <v>1</v>
      </c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9"/>
      <c r="BQ241" s="49" t="str">
        <f t="shared" si="1037"/>
        <v/>
      </c>
      <c r="BR241" s="48" t="str">
        <f t="shared" si="1040"/>
        <v/>
      </c>
      <c r="BS241" s="48">
        <f t="shared" si="1043"/>
        <v>1</v>
      </c>
      <c r="BT241" s="48" t="str">
        <f t="shared" si="1046"/>
        <v/>
      </c>
      <c r="BU241" s="48" t="str">
        <f t="shared" si="1049"/>
        <v/>
      </c>
      <c r="BV241" s="48">
        <f t="shared" si="1052"/>
        <v>2</v>
      </c>
      <c r="BW241" s="48" t="str">
        <f t="shared" si="1056"/>
        <v/>
      </c>
      <c r="BX241" s="48" t="str">
        <f>(IF(T241="","",IF(RIGHT(T241,2)="10",RIGHT(T241,2),RIGHT(T241,1))+0))</f>
        <v/>
      </c>
      <c r="BY241" s="48" t="str">
        <f>(IF(U241="","",IF(RIGHT(U241,2)="10",RIGHT(U241,2),RIGHT(U241,1))+0))</f>
        <v/>
      </c>
      <c r="BZ241" s="47"/>
      <c r="CA241" s="48" t="str">
        <f>(IF(W241="","",IF(RIGHT(W241,2)="10",RIGHT(W241,2),RIGHT(W241,1))+0))</f>
        <v/>
      </c>
      <c r="CB241" s="48">
        <f>(IF(X241="","",IF(RIGHT(X241,2)="10",RIGHT(X241,2),RIGHT(X241,1))+0))</f>
        <v>3</v>
      </c>
      <c r="CC241" s="46">
        <f>(IF(Y241="","",IF(RIGHT(Y241,2)="10",RIGHT(Y241,2),RIGHT(Y241,1))+0))</f>
        <v>1</v>
      </c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49" t="str">
        <f t="shared" si="1038"/>
        <v/>
      </c>
      <c r="CQ241" s="48" t="str">
        <f t="shared" si="1041"/>
        <v/>
      </c>
      <c r="CR241" s="48" t="str">
        <f t="shared" si="1044"/>
        <v>D</v>
      </c>
      <c r="CS241" s="48" t="str">
        <f t="shared" si="1047"/>
        <v/>
      </c>
      <c r="CT241" s="48" t="str">
        <f t="shared" si="1050"/>
        <v/>
      </c>
      <c r="CU241" s="48" t="str">
        <f t="shared" si="1053"/>
        <v>A</v>
      </c>
      <c r="CV241" s="48" t="str">
        <f t="shared" si="1057"/>
        <v/>
      </c>
      <c r="CW241" s="48" t="str">
        <f>(IF(T241="","",IF(AY241&gt;BX241,"H",IF(AY241&lt;BX241,"A","D"))))</f>
        <v/>
      </c>
      <c r="CX241" s="48" t="str">
        <f>(IF(U241="","",IF(AZ241&gt;BY241,"H",IF(AZ241&lt;BY241,"A","D"))))</f>
        <v/>
      </c>
      <c r="CY241" s="47"/>
      <c r="CZ241" s="48" t="str">
        <f>(IF(W241="","",IF(BB241&gt;CA241,"H",IF(BB241&lt;CA241,"A","D"))))</f>
        <v/>
      </c>
      <c r="DA241" s="48" t="str">
        <f>(IF(X241="","",IF(BC241&gt;CB241,"H",IF(BC241&lt;CB241,"A","D"))))</f>
        <v>D</v>
      </c>
      <c r="DB241" s="46" t="str">
        <f>(IF(Y241="","",IF(BD241&gt;CC241,"H",IF(BD241&lt;CC241,"A","D"))))</f>
        <v>D</v>
      </c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17" t="str">
        <f t="shared" si="1002"/>
        <v>South Park</v>
      </c>
      <c r="DP241" s="21">
        <f t="shared" si="1003"/>
        <v>5</v>
      </c>
      <c r="DQ241" s="11">
        <f t="shared" si="1004"/>
        <v>0</v>
      </c>
      <c r="DR241" s="11">
        <f t="shared" si="1005"/>
        <v>3</v>
      </c>
      <c r="DS241" s="11">
        <f t="shared" si="1006"/>
        <v>1</v>
      </c>
      <c r="DT241" s="11">
        <f>COUNTIF(CY$232:CY$244,"A")</f>
        <v>0</v>
      </c>
      <c r="DU241" s="11">
        <f>COUNTIF(CY$232:CY$244,"D")</f>
        <v>0</v>
      </c>
      <c r="DV241" s="11">
        <f>COUNTIF(CY$232:CY$244,"H")</f>
        <v>1</v>
      </c>
      <c r="DW241" s="21">
        <f t="shared" si="1007"/>
        <v>0</v>
      </c>
      <c r="DX241" s="21">
        <f t="shared" si="1008"/>
        <v>3</v>
      </c>
      <c r="DY241" s="21">
        <f t="shared" si="1009"/>
        <v>2</v>
      </c>
      <c r="DZ241" s="20">
        <f>SUM($AR241:$BO241)+SUM(BZ$232:BZ$244)</f>
        <v>8</v>
      </c>
      <c r="EA241" s="20">
        <f>SUM($BQ241:$CN241)+SUM(BA$232:BA$244)</f>
        <v>14</v>
      </c>
      <c r="EB241" s="21">
        <f t="shared" si="1054"/>
        <v>3</v>
      </c>
      <c r="EC241" s="20">
        <f t="shared" si="1011"/>
        <v>-6</v>
      </c>
      <c r="ED241" s="9"/>
      <c r="EE241" s="11">
        <f t="shared" si="1012"/>
        <v>5</v>
      </c>
      <c r="EF241" s="11">
        <f t="shared" si="1013"/>
        <v>0</v>
      </c>
      <c r="EG241" s="11">
        <f t="shared" si="1014"/>
        <v>3</v>
      </c>
      <c r="EH241" s="11">
        <f t="shared" si="1015"/>
        <v>2</v>
      </c>
      <c r="EI241" s="11">
        <f t="shared" si="1016"/>
        <v>8</v>
      </c>
      <c r="EJ241" s="11">
        <f t="shared" si="1017"/>
        <v>14</v>
      </c>
      <c r="EK241" s="11">
        <f t="shared" si="1018"/>
        <v>3</v>
      </c>
      <c r="EL241" s="11">
        <f t="shared" si="1019"/>
        <v>-6</v>
      </c>
      <c r="EM241" s="8"/>
      <c r="EN241" s="8">
        <f t="shared" si="1020"/>
        <v>0</v>
      </c>
      <c r="EO241" s="8">
        <f t="shared" si="1021"/>
        <v>0</v>
      </c>
      <c r="EP241" s="8">
        <f t="shared" si="1022"/>
        <v>0</v>
      </c>
      <c r="EQ241" s="8">
        <f t="shared" si="1023"/>
        <v>0</v>
      </c>
      <c r="ER241" s="8">
        <f t="shared" si="1024"/>
        <v>0</v>
      </c>
      <c r="ES241" s="8">
        <f t="shared" si="1025"/>
        <v>0</v>
      </c>
      <c r="ET241" s="8">
        <f t="shared" si="1026"/>
        <v>0</v>
      </c>
      <c r="EU241" s="8">
        <f t="shared" si="1027"/>
        <v>0</v>
      </c>
      <c r="EW241" s="8" t="str">
        <f t="shared" si="1028"/>
        <v/>
      </c>
      <c r="EX241" s="8" t="str">
        <f t="shared" si="1029"/>
        <v/>
      </c>
      <c r="EY241" s="8" t="str">
        <f t="shared" si="1030"/>
        <v/>
      </c>
      <c r="EZ241" s="8" t="str">
        <f t="shared" si="1031"/>
        <v/>
      </c>
      <c r="FA241" s="8" t="str">
        <f t="shared" si="1032"/>
        <v/>
      </c>
      <c r="FB241" s="8" t="str">
        <f t="shared" si="1033"/>
        <v/>
      </c>
      <c r="FC241" s="8" t="str">
        <f t="shared" si="1034"/>
        <v/>
      </c>
      <c r="FD241" s="8" t="str">
        <f t="shared" si="1035"/>
        <v/>
      </c>
      <c r="FF241" s="79" t="s">
        <v>54</v>
      </c>
      <c r="FG241" s="195"/>
      <c r="FH241" s="59"/>
      <c r="FI241" s="60">
        <v>48</v>
      </c>
      <c r="FJ241" s="59"/>
      <c r="FK241" s="59"/>
      <c r="FL241" s="60">
        <v>16</v>
      </c>
      <c r="FM241" s="59"/>
      <c r="FN241" s="59"/>
      <c r="FO241" s="59"/>
      <c r="FP241" s="59"/>
      <c r="FQ241" s="59"/>
      <c r="FR241" s="60">
        <v>23</v>
      </c>
      <c r="FS241" s="58">
        <v>26</v>
      </c>
      <c r="FT241" s="18"/>
      <c r="FU241" s="8"/>
      <c r="FV241" s="8"/>
      <c r="FW241" s="8"/>
      <c r="FX241" s="8"/>
      <c r="FY241" s="8"/>
      <c r="FZ241" s="8"/>
      <c r="GA241" s="8"/>
      <c r="GB241" s="8"/>
      <c r="GC241" s="8"/>
    </row>
    <row r="242" spans="1:185" s="8" customFormat="1" x14ac:dyDescent="0.2">
      <c r="A242" s="8">
        <v>11</v>
      </c>
      <c r="B242" s="8" t="s">
        <v>382</v>
      </c>
      <c r="C242" s="16">
        <v>3</v>
      </c>
      <c r="D242" s="16">
        <v>1</v>
      </c>
      <c r="E242" s="16">
        <v>0</v>
      </c>
      <c r="F242" s="16">
        <v>2</v>
      </c>
      <c r="G242" s="16">
        <v>3</v>
      </c>
      <c r="H242" s="16">
        <v>10</v>
      </c>
      <c r="I242" s="15">
        <v>3</v>
      </c>
      <c r="J242" s="16">
        <f t="shared" si="965"/>
        <v>-7</v>
      </c>
      <c r="L242" s="79" t="s">
        <v>73</v>
      </c>
      <c r="M242" s="30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36"/>
      <c r="Z242" s="13"/>
      <c r="AA242" s="13"/>
      <c r="AB242" s="79" t="s">
        <v>73</v>
      </c>
      <c r="AC242" s="30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36"/>
      <c r="AP242" s="13"/>
      <c r="AQ242" s="12"/>
      <c r="AR242" s="49" t="str">
        <f t="shared" si="1036"/>
        <v/>
      </c>
      <c r="AS242" s="48" t="str">
        <f t="shared" si="1039"/>
        <v/>
      </c>
      <c r="AT242" s="48" t="str">
        <f t="shared" si="1042"/>
        <v/>
      </c>
      <c r="AU242" s="48" t="str">
        <f t="shared" si="1045"/>
        <v/>
      </c>
      <c r="AV242" s="48" t="str">
        <f t="shared" si="1048"/>
        <v/>
      </c>
      <c r="AW242" s="48" t="str">
        <f t="shared" si="1051"/>
        <v/>
      </c>
      <c r="AX242" s="48" t="str">
        <f t="shared" si="1055"/>
        <v/>
      </c>
      <c r="AY242" s="48" t="str">
        <f>(IF(T242="","",(IF(MID(T242,2,1)="-",LEFT(T242,1),LEFT(T242,2)))+0))</f>
        <v/>
      </c>
      <c r="AZ242" s="48" t="str">
        <f>(IF(U242="","",(IF(MID(U242,2,1)="-",LEFT(U242,1),LEFT(U242,2)))+0))</f>
        <v/>
      </c>
      <c r="BA242" s="48" t="str">
        <f>(IF(V242="","",(IF(MID(V242,2,1)="-",LEFT(V242,1),LEFT(V242,2)))+0))</f>
        <v/>
      </c>
      <c r="BB242" s="47"/>
      <c r="BC242" s="48" t="str">
        <f>(IF(X242="","",(IF(MID(X242,2,1)="-",LEFT(X242,1),LEFT(X242,2)))+0))</f>
        <v/>
      </c>
      <c r="BD242" s="46" t="str">
        <f>(IF(Y242="","",(IF(MID(Y242,2,1)="-",LEFT(Y242,1),LEFT(Y242,2)))+0))</f>
        <v/>
      </c>
      <c r="BP242" s="9"/>
      <c r="BQ242" s="49" t="str">
        <f t="shared" si="1037"/>
        <v/>
      </c>
      <c r="BR242" s="48" t="str">
        <f t="shared" si="1040"/>
        <v/>
      </c>
      <c r="BS242" s="48" t="str">
        <f t="shared" si="1043"/>
        <v/>
      </c>
      <c r="BT242" s="48" t="str">
        <f t="shared" si="1046"/>
        <v/>
      </c>
      <c r="BU242" s="48" t="str">
        <f t="shared" si="1049"/>
        <v/>
      </c>
      <c r="BV242" s="48" t="str">
        <f t="shared" si="1052"/>
        <v/>
      </c>
      <c r="BW242" s="48" t="str">
        <f t="shared" si="1056"/>
        <v/>
      </c>
      <c r="BX242" s="48" t="str">
        <f>(IF(T242="","",IF(RIGHT(T242,2)="10",RIGHT(T242,2),RIGHT(T242,1))+0))</f>
        <v/>
      </c>
      <c r="BY242" s="48" t="str">
        <f>(IF(U242="","",IF(RIGHT(U242,2)="10",RIGHT(U242,2),RIGHT(U242,1))+0))</f>
        <v/>
      </c>
      <c r="BZ242" s="48" t="str">
        <f>(IF(V242="","",IF(RIGHT(V242,2)="10",RIGHT(V242,2),RIGHT(V242,1))+0))</f>
        <v/>
      </c>
      <c r="CA242" s="47"/>
      <c r="CB242" s="48" t="str">
        <f>(IF(X242="","",IF(RIGHT(X242,2)="10",RIGHT(X242,2),RIGHT(X242,1))+0))</f>
        <v/>
      </c>
      <c r="CC242" s="46" t="str">
        <f>(IF(Y242="","",IF(RIGHT(Y242,2)="10",RIGHT(Y242,2),RIGHT(Y242,1))+0))</f>
        <v/>
      </c>
      <c r="CP242" s="49" t="str">
        <f t="shared" si="1038"/>
        <v/>
      </c>
      <c r="CQ242" s="48" t="str">
        <f t="shared" si="1041"/>
        <v/>
      </c>
      <c r="CR242" s="48" t="str">
        <f t="shared" si="1044"/>
        <v/>
      </c>
      <c r="CS242" s="48" t="str">
        <f t="shared" si="1047"/>
        <v/>
      </c>
      <c r="CT242" s="48" t="str">
        <f t="shared" si="1050"/>
        <v/>
      </c>
      <c r="CU242" s="48" t="str">
        <f t="shared" si="1053"/>
        <v/>
      </c>
      <c r="CV242" s="48" t="str">
        <f t="shared" si="1057"/>
        <v/>
      </c>
      <c r="CW242" s="48" t="str">
        <f>(IF(T242="","",IF(AY242&gt;BX242,"H",IF(AY242&lt;BX242,"A","D"))))</f>
        <v/>
      </c>
      <c r="CX242" s="48" t="str">
        <f>(IF(U242="","",IF(AZ242&gt;BY242,"H",IF(AZ242&lt;BY242,"A","D"))))</f>
        <v/>
      </c>
      <c r="CY242" s="48" t="str">
        <f>(IF(V242="","",IF(BA242&gt;BZ242,"H",IF(BA242&lt;BZ242,"A","D"))))</f>
        <v/>
      </c>
      <c r="CZ242" s="47"/>
      <c r="DA242" s="48" t="str">
        <f>(IF(X242="","",IF(BC242&gt;CB242,"H",IF(BC242&lt;CB242,"A","D"))))</f>
        <v/>
      </c>
      <c r="DB242" s="46" t="str">
        <f>(IF(Y242="","",IF(BD242&gt;CC242,"H",IF(BD242&lt;CC242,"A","D"))))</f>
        <v/>
      </c>
      <c r="DO242" s="17" t="str">
        <f t="shared" si="1002"/>
        <v>Three Bridges</v>
      </c>
      <c r="DP242" s="21">
        <f t="shared" si="1003"/>
        <v>1</v>
      </c>
      <c r="DQ242" s="11">
        <f t="shared" si="1004"/>
        <v>0</v>
      </c>
      <c r="DR242" s="11">
        <f t="shared" si="1005"/>
        <v>0</v>
      </c>
      <c r="DS242" s="11">
        <f t="shared" si="1006"/>
        <v>0</v>
      </c>
      <c r="DT242" s="11">
        <f>COUNTIF(CZ$232:CZ$244,"A")</f>
        <v>0</v>
      </c>
      <c r="DU242" s="11">
        <f>COUNTIF(CZ$232:CZ$244,"D")</f>
        <v>0</v>
      </c>
      <c r="DV242" s="11">
        <f>COUNTIF(CZ$232:CZ$244,"H")</f>
        <v>1</v>
      </c>
      <c r="DW242" s="21">
        <f t="shared" si="1007"/>
        <v>0</v>
      </c>
      <c r="DX242" s="21">
        <f t="shared" si="1008"/>
        <v>0</v>
      </c>
      <c r="DY242" s="21">
        <f t="shared" si="1009"/>
        <v>1</v>
      </c>
      <c r="DZ242" s="20">
        <f>SUM($AR242:$BO242)+SUM(CA$232:CA$244)</f>
        <v>1</v>
      </c>
      <c r="EA242" s="20">
        <f>SUM($BQ242:$CN242)+SUM(BB$232:BB$244)</f>
        <v>7</v>
      </c>
      <c r="EB242" s="21">
        <f t="shared" si="1054"/>
        <v>0</v>
      </c>
      <c r="EC242" s="20">
        <f t="shared" si="1011"/>
        <v>-6</v>
      </c>
      <c r="ED242" s="9"/>
      <c r="EE242" s="11">
        <f t="shared" si="1012"/>
        <v>1</v>
      </c>
      <c r="EF242" s="11">
        <f t="shared" si="1013"/>
        <v>0</v>
      </c>
      <c r="EG242" s="11">
        <f t="shared" si="1014"/>
        <v>0</v>
      </c>
      <c r="EH242" s="11">
        <f t="shared" si="1015"/>
        <v>1</v>
      </c>
      <c r="EI242" s="11">
        <f t="shared" si="1016"/>
        <v>1</v>
      </c>
      <c r="EJ242" s="11">
        <f t="shared" si="1017"/>
        <v>7</v>
      </c>
      <c r="EK242" s="11">
        <f t="shared" si="1018"/>
        <v>0</v>
      </c>
      <c r="EL242" s="11">
        <f t="shared" si="1019"/>
        <v>-6</v>
      </c>
      <c r="EN242" s="8">
        <f t="shared" si="1020"/>
        <v>0</v>
      </c>
      <c r="EO242" s="8">
        <f t="shared" si="1021"/>
        <v>0</v>
      </c>
      <c r="EP242" s="8">
        <f t="shared" si="1022"/>
        <v>0</v>
      </c>
      <c r="EQ242" s="8">
        <f t="shared" si="1023"/>
        <v>0</v>
      </c>
      <c r="ER242" s="8">
        <f t="shared" si="1024"/>
        <v>0</v>
      </c>
      <c r="ES242" s="8">
        <f t="shared" si="1025"/>
        <v>0</v>
      </c>
      <c r="ET242" s="8">
        <f t="shared" si="1026"/>
        <v>0</v>
      </c>
      <c r="EU242" s="8">
        <f t="shared" si="1027"/>
        <v>0</v>
      </c>
      <c r="EW242" s="8" t="str">
        <f t="shared" si="1028"/>
        <v/>
      </c>
      <c r="EX242" s="8" t="str">
        <f t="shared" si="1029"/>
        <v/>
      </c>
      <c r="EY242" s="8" t="str">
        <f t="shared" si="1030"/>
        <v/>
      </c>
      <c r="EZ242" s="8" t="str">
        <f t="shared" si="1031"/>
        <v/>
      </c>
      <c r="FA242" s="8" t="str">
        <f t="shared" si="1032"/>
        <v/>
      </c>
      <c r="FB242" s="8" t="str">
        <f t="shared" si="1033"/>
        <v/>
      </c>
      <c r="FC242" s="8" t="str">
        <f t="shared" si="1034"/>
        <v/>
      </c>
      <c r="FD242" s="8" t="str">
        <f t="shared" si="1035"/>
        <v/>
      </c>
      <c r="FF242" s="79" t="s">
        <v>73</v>
      </c>
      <c r="FG242" s="195"/>
      <c r="FH242" s="59"/>
      <c r="FI242" s="59"/>
      <c r="FJ242" s="59"/>
      <c r="FK242" s="59"/>
      <c r="FL242" s="59"/>
      <c r="FM242" s="59"/>
      <c r="FN242" s="59"/>
      <c r="FO242" s="59"/>
      <c r="FP242" s="59"/>
      <c r="FQ242" s="59"/>
      <c r="FR242" s="59"/>
      <c r="FS242" s="196"/>
      <c r="FT242" s="10"/>
    </row>
    <row r="243" spans="1:185" s="8" customFormat="1" x14ac:dyDescent="0.2">
      <c r="A243" s="8">
        <v>12</v>
      </c>
      <c r="B243" s="8" t="s">
        <v>73</v>
      </c>
      <c r="C243" s="16">
        <v>1</v>
      </c>
      <c r="D243" s="16">
        <v>0</v>
      </c>
      <c r="E243" s="16">
        <v>0</v>
      </c>
      <c r="F243" s="16">
        <v>1</v>
      </c>
      <c r="G243" s="16">
        <v>1</v>
      </c>
      <c r="H243" s="16">
        <v>7</v>
      </c>
      <c r="I243" s="15">
        <v>0</v>
      </c>
      <c r="J243" s="16">
        <f t="shared" si="965"/>
        <v>-6</v>
      </c>
      <c r="L243" s="79" t="s">
        <v>196</v>
      </c>
      <c r="M243" s="30"/>
      <c r="N243" s="28"/>
      <c r="O243" s="28"/>
      <c r="P243" s="28"/>
      <c r="Q243" s="29" t="s">
        <v>120</v>
      </c>
      <c r="R243" s="28"/>
      <c r="S243" s="28"/>
      <c r="T243" s="28"/>
      <c r="U243" s="28"/>
      <c r="V243" s="28"/>
      <c r="W243" s="28"/>
      <c r="X243" s="28"/>
      <c r="Y243" s="36"/>
      <c r="Z243" s="13"/>
      <c r="AA243" s="13"/>
      <c r="AB243" s="79" t="s">
        <v>196</v>
      </c>
      <c r="AC243" s="30"/>
      <c r="AD243" s="28"/>
      <c r="AE243" s="28"/>
      <c r="AF243" s="28"/>
      <c r="AG243" s="29" t="s">
        <v>63</v>
      </c>
      <c r="AH243" s="28"/>
      <c r="AI243" s="28"/>
      <c r="AJ243" s="28"/>
      <c r="AK243" s="28"/>
      <c r="AL243" s="28"/>
      <c r="AM243" s="28"/>
      <c r="AN243" s="28"/>
      <c r="AO243" s="36"/>
      <c r="AP243" s="13"/>
      <c r="AQ243" s="12"/>
      <c r="AR243" s="49" t="str">
        <f t="shared" si="1036"/>
        <v/>
      </c>
      <c r="AS243" s="48" t="str">
        <f t="shared" si="1039"/>
        <v/>
      </c>
      <c r="AT243" s="48" t="str">
        <f t="shared" si="1042"/>
        <v/>
      </c>
      <c r="AU243" s="48" t="str">
        <f t="shared" si="1045"/>
        <v/>
      </c>
      <c r="AV243" s="48">
        <f t="shared" si="1048"/>
        <v>0</v>
      </c>
      <c r="AW243" s="48" t="str">
        <f t="shared" si="1051"/>
        <v/>
      </c>
      <c r="AX243" s="48" t="str">
        <f t="shared" si="1055"/>
        <v/>
      </c>
      <c r="AY243" s="48" t="str">
        <f>(IF(T243="","",(IF(MID(T243,2,1)="-",LEFT(T243,1),LEFT(T243,2)))+0))</f>
        <v/>
      </c>
      <c r="AZ243" s="48" t="str">
        <f>(IF(U243="","",(IF(MID(U243,2,1)="-",LEFT(U243,1),LEFT(U243,2)))+0))</f>
        <v/>
      </c>
      <c r="BA243" s="48" t="str">
        <f>(IF(V243="","",(IF(MID(V243,2,1)="-",LEFT(V243,1),LEFT(V243,2)))+0))</f>
        <v/>
      </c>
      <c r="BB243" s="48" t="str">
        <f>(IF(W243="","",(IF(MID(W243,2,1)="-",LEFT(W243,1),LEFT(W243,2)))+0))</f>
        <v/>
      </c>
      <c r="BC243" s="47"/>
      <c r="BD243" s="46" t="str">
        <f>(IF(Y243="","",(IF(MID(Y243,2,1)="-",LEFT(Y243,1),LEFT(Y243,2)))+0))</f>
        <v/>
      </c>
      <c r="BP243" s="9"/>
      <c r="BQ243" s="49" t="str">
        <f t="shared" si="1037"/>
        <v/>
      </c>
      <c r="BR243" s="48" t="str">
        <f t="shared" si="1040"/>
        <v/>
      </c>
      <c r="BS243" s="48" t="str">
        <f t="shared" si="1043"/>
        <v/>
      </c>
      <c r="BT243" s="48" t="str">
        <f t="shared" si="1046"/>
        <v/>
      </c>
      <c r="BU243" s="48">
        <f t="shared" si="1049"/>
        <v>1</v>
      </c>
      <c r="BV243" s="48" t="str">
        <f t="shared" si="1052"/>
        <v/>
      </c>
      <c r="BW243" s="48" t="str">
        <f t="shared" si="1056"/>
        <v/>
      </c>
      <c r="BX243" s="48" t="str">
        <f>(IF(T243="","",IF(RIGHT(T243,2)="10",RIGHT(T243,2),RIGHT(T243,1))+0))</f>
        <v/>
      </c>
      <c r="BY243" s="48" t="str">
        <f>(IF(U243="","",IF(RIGHT(U243,2)="10",RIGHT(U243,2),RIGHT(U243,1))+0))</f>
        <v/>
      </c>
      <c r="BZ243" s="48" t="str">
        <f>(IF(V243="","",IF(RIGHT(V243,2)="10",RIGHT(V243,2),RIGHT(V243,1))+0))</f>
        <v/>
      </c>
      <c r="CA243" s="48" t="str">
        <f>(IF(W243="","",IF(RIGHT(W243,2)="10",RIGHT(W243,2),RIGHT(W243,1))+0))</f>
        <v/>
      </c>
      <c r="CB243" s="47"/>
      <c r="CC243" s="46" t="str">
        <f>(IF(Y243="","",IF(RIGHT(Y243,2)="10",RIGHT(Y243,2),RIGHT(Y243,1))+0))</f>
        <v/>
      </c>
      <c r="CP243" s="49" t="str">
        <f t="shared" si="1038"/>
        <v/>
      </c>
      <c r="CQ243" s="48" t="str">
        <f t="shared" si="1041"/>
        <v/>
      </c>
      <c r="CR243" s="48" t="str">
        <f t="shared" si="1044"/>
        <v/>
      </c>
      <c r="CS243" s="48" t="str">
        <f t="shared" si="1047"/>
        <v/>
      </c>
      <c r="CT243" s="48" t="str">
        <f t="shared" si="1050"/>
        <v>A</v>
      </c>
      <c r="CU243" s="48" t="str">
        <f t="shared" si="1053"/>
        <v/>
      </c>
      <c r="CV243" s="48" t="str">
        <f t="shared" si="1057"/>
        <v/>
      </c>
      <c r="CW243" s="48" t="str">
        <f>(IF(T243="","",IF(AY243&gt;BX243,"H",IF(AY243&lt;BX243,"A","D"))))</f>
        <v/>
      </c>
      <c r="CX243" s="48" t="str">
        <f>(IF(U243="","",IF(AZ243&gt;BY243,"H",IF(AZ243&lt;BY243,"A","D"))))</f>
        <v/>
      </c>
      <c r="CY243" s="48" t="str">
        <f>(IF(V243="","",IF(BA243&gt;BZ243,"H",IF(BA243&lt;BZ243,"A","D"))))</f>
        <v/>
      </c>
      <c r="CZ243" s="48" t="str">
        <f>(IF(W243="","",IF(BB243&gt;CA243,"H",IF(BB243&lt;CA243,"A","D"))))</f>
        <v/>
      </c>
      <c r="DA243" s="47"/>
      <c r="DB243" s="46" t="str">
        <f>(IF(Y243="","",IF(BD243&gt;CC243,"H",IF(BD243&lt;CC243,"A","D"))))</f>
        <v/>
      </c>
      <c r="DO243" s="17" t="str">
        <f t="shared" si="1002"/>
        <v>Tooting &amp; Mitcham United</v>
      </c>
      <c r="DP243" s="21">
        <f t="shared" si="1003"/>
        <v>4</v>
      </c>
      <c r="DQ243" s="11">
        <f t="shared" si="1004"/>
        <v>0</v>
      </c>
      <c r="DR243" s="11">
        <f t="shared" si="1005"/>
        <v>0</v>
      </c>
      <c r="DS243" s="11">
        <f t="shared" si="1006"/>
        <v>1</v>
      </c>
      <c r="DT243" s="11">
        <f>COUNTIF(DA$232:DA$244,"A")</f>
        <v>1</v>
      </c>
      <c r="DU243" s="11">
        <f>COUNTIF(DA$232:DA$244,"D")</f>
        <v>2</v>
      </c>
      <c r="DV243" s="11">
        <f>COUNTIF(DA$232:DA$244,"H")</f>
        <v>0</v>
      </c>
      <c r="DW243" s="21">
        <f t="shared" si="1007"/>
        <v>1</v>
      </c>
      <c r="DX243" s="21">
        <f t="shared" si="1008"/>
        <v>2</v>
      </c>
      <c r="DY243" s="21">
        <f t="shared" si="1009"/>
        <v>1</v>
      </c>
      <c r="DZ243" s="20">
        <f>SUM($AR243:$BO243)+SUM(CB$232:CB$244)</f>
        <v>9</v>
      </c>
      <c r="EA243" s="20">
        <f>SUM($BQ243:$CN243)+SUM(BC$232:BC$244)</f>
        <v>6</v>
      </c>
      <c r="EB243" s="21">
        <f t="shared" si="1054"/>
        <v>5</v>
      </c>
      <c r="EC243" s="20">
        <f t="shared" si="1011"/>
        <v>3</v>
      </c>
      <c r="ED243" s="9"/>
      <c r="EE243" s="11">
        <f t="shared" si="1012"/>
        <v>4</v>
      </c>
      <c r="EF243" s="11">
        <f t="shared" si="1013"/>
        <v>1</v>
      </c>
      <c r="EG243" s="11">
        <f t="shared" si="1014"/>
        <v>2</v>
      </c>
      <c r="EH243" s="11">
        <f t="shared" si="1015"/>
        <v>1</v>
      </c>
      <c r="EI243" s="11">
        <f t="shared" si="1016"/>
        <v>9</v>
      </c>
      <c r="EJ243" s="11">
        <f t="shared" si="1017"/>
        <v>6</v>
      </c>
      <c r="EK243" s="11">
        <f t="shared" si="1018"/>
        <v>5</v>
      </c>
      <c r="EL243" s="11">
        <f t="shared" si="1019"/>
        <v>3</v>
      </c>
      <c r="EN243" s="8">
        <f t="shared" si="1020"/>
        <v>0</v>
      </c>
      <c r="EO243" s="8">
        <f t="shared" si="1021"/>
        <v>0</v>
      </c>
      <c r="EP243" s="8">
        <f t="shared" si="1022"/>
        <v>0</v>
      </c>
      <c r="EQ243" s="8">
        <f t="shared" si="1023"/>
        <v>0</v>
      </c>
      <c r="ER243" s="8">
        <f t="shared" si="1024"/>
        <v>0</v>
      </c>
      <c r="ES243" s="8">
        <f t="shared" si="1025"/>
        <v>0</v>
      </c>
      <c r="ET243" s="8">
        <f t="shared" si="1026"/>
        <v>0</v>
      </c>
      <c r="EU243" s="8">
        <f t="shared" si="1027"/>
        <v>0</v>
      </c>
      <c r="EW243" s="8" t="str">
        <f t="shared" si="1028"/>
        <v/>
      </c>
      <c r="EX243" s="8" t="str">
        <f t="shared" si="1029"/>
        <v/>
      </c>
      <c r="EY243" s="8" t="str">
        <f t="shared" si="1030"/>
        <v/>
      </c>
      <c r="EZ243" s="8" t="str">
        <f t="shared" si="1031"/>
        <v/>
      </c>
      <c r="FA243" s="8" t="str">
        <f t="shared" si="1032"/>
        <v/>
      </c>
      <c r="FB243" s="8" t="str">
        <f t="shared" si="1033"/>
        <v/>
      </c>
      <c r="FC243" s="8" t="str">
        <f t="shared" si="1034"/>
        <v/>
      </c>
      <c r="FD243" s="8" t="str">
        <f t="shared" si="1035"/>
        <v/>
      </c>
      <c r="FF243" s="79" t="s">
        <v>196</v>
      </c>
      <c r="FG243" s="195"/>
      <c r="FH243" s="59"/>
      <c r="FI243" s="59"/>
      <c r="FJ243" s="59"/>
      <c r="FK243" s="60">
        <v>40</v>
      </c>
      <c r="FL243" s="59"/>
      <c r="FM243" s="59"/>
      <c r="FN243" s="59"/>
      <c r="FO243" s="59"/>
      <c r="FP243" s="59"/>
      <c r="FQ243" s="59"/>
      <c r="FR243" s="59"/>
      <c r="FS243" s="196"/>
      <c r="FT243" s="10"/>
    </row>
    <row r="244" spans="1:185" s="8" customFormat="1" ht="12.75" thickBot="1" x14ac:dyDescent="0.25">
      <c r="A244" s="8">
        <v>13</v>
      </c>
      <c r="B244" s="8" t="s">
        <v>513</v>
      </c>
      <c r="C244" s="16">
        <v>4</v>
      </c>
      <c r="D244" s="16">
        <v>0</v>
      </c>
      <c r="E244" s="16">
        <v>0</v>
      </c>
      <c r="F244" s="16">
        <v>4</v>
      </c>
      <c r="G244" s="16">
        <v>2</v>
      </c>
      <c r="H244" s="16">
        <v>11</v>
      </c>
      <c r="I244" s="15">
        <v>0</v>
      </c>
      <c r="J244" s="16">
        <f t="shared" si="965"/>
        <v>-9</v>
      </c>
      <c r="L244" s="171" t="s">
        <v>162</v>
      </c>
      <c r="M244" s="199"/>
      <c r="N244" s="200"/>
      <c r="O244" s="200"/>
      <c r="P244" s="200"/>
      <c r="Q244" s="200"/>
      <c r="R244" s="200"/>
      <c r="S244" s="155" t="s">
        <v>98</v>
      </c>
      <c r="T244" s="200"/>
      <c r="U244" s="200"/>
      <c r="V244" s="200"/>
      <c r="W244" s="200"/>
      <c r="X244" s="200"/>
      <c r="Y244" s="156"/>
      <c r="Z244" s="13"/>
      <c r="AA244" s="13"/>
      <c r="AB244" s="171" t="s">
        <v>162</v>
      </c>
      <c r="AC244" s="199"/>
      <c r="AD244" s="24"/>
      <c r="AE244" s="24"/>
      <c r="AF244" s="24"/>
      <c r="AG244" s="24"/>
      <c r="AH244" s="24"/>
      <c r="AI244" s="26" t="s">
        <v>342</v>
      </c>
      <c r="AJ244" s="24"/>
      <c r="AK244" s="24"/>
      <c r="AL244" s="24"/>
      <c r="AM244" s="24"/>
      <c r="AN244" s="24"/>
      <c r="AO244" s="22"/>
      <c r="AP244" s="13"/>
      <c r="AQ244" s="12"/>
      <c r="AR244" s="172" t="str">
        <f t="shared" si="1036"/>
        <v/>
      </c>
      <c r="AS244" s="173" t="str">
        <f t="shared" si="1039"/>
        <v/>
      </c>
      <c r="AT244" s="173" t="str">
        <f t="shared" si="1042"/>
        <v/>
      </c>
      <c r="AU244" s="173" t="str">
        <f t="shared" si="1045"/>
        <v/>
      </c>
      <c r="AV244" s="173" t="str">
        <f t="shared" si="1048"/>
        <v/>
      </c>
      <c r="AW244" s="173" t="str">
        <f t="shared" si="1051"/>
        <v/>
      </c>
      <c r="AX244" s="173">
        <f t="shared" si="1055"/>
        <v>1</v>
      </c>
      <c r="AY244" s="173" t="str">
        <f>(IF(T244="","",(IF(MID(T244,2,1)="-",LEFT(T244,1),LEFT(T244,2)))+0))</f>
        <v/>
      </c>
      <c r="AZ244" s="173" t="str">
        <f>(IF(U244="","",(IF(MID(U244,2,1)="-",LEFT(U244,1),LEFT(U244,2)))+0))</f>
        <v/>
      </c>
      <c r="BA244" s="173" t="str">
        <f>(IF(V244="","",(IF(MID(V244,2,1)="-",LEFT(V244,1),LEFT(V244,2)))+0))</f>
        <v/>
      </c>
      <c r="BB244" s="173" t="str">
        <f>(IF(W244="","",(IF(MID(W244,2,1)="-",LEFT(W244,1),LEFT(W244,2)))+0))</f>
        <v/>
      </c>
      <c r="BC244" s="173" t="str">
        <f>(IF(X244="","",(IF(MID(X244,2,1)="-",LEFT(X244,1),LEFT(X244,2)))+0))</f>
        <v/>
      </c>
      <c r="BD244" s="174"/>
      <c r="BP244" s="9"/>
      <c r="BQ244" s="172" t="str">
        <f t="shared" si="1037"/>
        <v/>
      </c>
      <c r="BR244" s="173" t="str">
        <f t="shared" si="1040"/>
        <v/>
      </c>
      <c r="BS244" s="173" t="str">
        <f t="shared" si="1043"/>
        <v/>
      </c>
      <c r="BT244" s="173" t="str">
        <f t="shared" si="1046"/>
        <v/>
      </c>
      <c r="BU244" s="173" t="str">
        <f t="shared" si="1049"/>
        <v/>
      </c>
      <c r="BV244" s="173" t="str">
        <f t="shared" si="1052"/>
        <v/>
      </c>
      <c r="BW244" s="173">
        <f t="shared" si="1056"/>
        <v>0</v>
      </c>
      <c r="BX244" s="173" t="str">
        <f>(IF(T244="","",IF(RIGHT(T244,2)="10",RIGHT(T244,2),RIGHT(T244,1))+0))</f>
        <v/>
      </c>
      <c r="BY244" s="173" t="str">
        <f>(IF(U244="","",IF(RIGHT(U244,2)="10",RIGHT(U244,2),RIGHT(U244,1))+0))</f>
        <v/>
      </c>
      <c r="BZ244" s="173" t="str">
        <f>(IF(V244="","",IF(RIGHT(V244,2)="10",RIGHT(V244,2),RIGHT(V244,1))+0))</f>
        <v/>
      </c>
      <c r="CA244" s="173" t="str">
        <f>(IF(W244="","",IF(RIGHT(W244,2)="10",RIGHT(W244,2),RIGHT(W244,1))+0))</f>
        <v/>
      </c>
      <c r="CB244" s="173" t="str">
        <f>(IF(X244="","",IF(RIGHT(X244,2)="10",RIGHT(X244,2),RIGHT(X244,1))+0))</f>
        <v/>
      </c>
      <c r="CC244" s="174"/>
      <c r="CP244" s="172" t="str">
        <f t="shared" si="1038"/>
        <v/>
      </c>
      <c r="CQ244" s="173" t="str">
        <f t="shared" si="1041"/>
        <v/>
      </c>
      <c r="CR244" s="173" t="str">
        <f t="shared" si="1044"/>
        <v/>
      </c>
      <c r="CS244" s="173" t="str">
        <f t="shared" si="1047"/>
        <v/>
      </c>
      <c r="CT244" s="173" t="str">
        <f t="shared" si="1050"/>
        <v/>
      </c>
      <c r="CU244" s="173" t="str">
        <f t="shared" si="1053"/>
        <v/>
      </c>
      <c r="CV244" s="173" t="str">
        <f t="shared" si="1057"/>
        <v>H</v>
      </c>
      <c r="CW244" s="173" t="str">
        <f>(IF(T244="","",IF(AY244&gt;BX244,"H",IF(AY244&lt;BX244,"A","D"))))</f>
        <v/>
      </c>
      <c r="CX244" s="173" t="str">
        <f>(IF(U244="","",IF(AZ244&gt;BY244,"H",IF(AZ244&lt;BY244,"A","D"))))</f>
        <v/>
      </c>
      <c r="CY244" s="173" t="str">
        <f>(IF(V244="","",IF(BA244&gt;BZ244,"H",IF(BA244&lt;BZ244,"A","D"))))</f>
        <v/>
      </c>
      <c r="CZ244" s="173" t="str">
        <f>(IF(W244="","",IF(BB244&gt;CA244,"H",IF(BB244&lt;CA244,"A","D"))))</f>
        <v/>
      </c>
      <c r="DA244" s="173" t="str">
        <f>(IF(X244="","",IF(BC244&gt;CB244,"H",IF(BC244&lt;CB244,"A","D"))))</f>
        <v/>
      </c>
      <c r="DB244" s="174"/>
      <c r="DO244" s="17" t="str">
        <f t="shared" si="1002"/>
        <v>VCD Athletic</v>
      </c>
      <c r="DP244" s="21">
        <f t="shared" si="1003"/>
        <v>2</v>
      </c>
      <c r="DQ244" s="11">
        <f t="shared" si="1004"/>
        <v>1</v>
      </c>
      <c r="DR244" s="11">
        <f t="shared" si="1005"/>
        <v>0</v>
      </c>
      <c r="DS244" s="11">
        <f t="shared" si="1006"/>
        <v>0</v>
      </c>
      <c r="DT244" s="11">
        <f>COUNTIF(DB$232:DB$244,"A")</f>
        <v>0</v>
      </c>
      <c r="DU244" s="11">
        <f>COUNTIF(DB$232:DB$244,"D")</f>
        <v>1</v>
      </c>
      <c r="DV244" s="11">
        <f>COUNTIF(DB$232:DB$244,"H")</f>
        <v>0</v>
      </c>
      <c r="DW244" s="21">
        <f t="shared" si="1007"/>
        <v>1</v>
      </c>
      <c r="DX244" s="21">
        <f t="shared" si="1008"/>
        <v>1</v>
      </c>
      <c r="DY244" s="21">
        <f t="shared" si="1009"/>
        <v>0</v>
      </c>
      <c r="DZ244" s="20">
        <f>SUM($AR244:$BO244)+SUM(CC$232:CC$244)</f>
        <v>2</v>
      </c>
      <c r="EA244" s="20">
        <f>SUM($BQ244:$CN244)+SUM(BD$232:BD$244)</f>
        <v>1</v>
      </c>
      <c r="EB244" s="21">
        <f t="shared" si="1054"/>
        <v>4</v>
      </c>
      <c r="EC244" s="20">
        <f t="shared" si="1011"/>
        <v>1</v>
      </c>
      <c r="ED244" s="9"/>
      <c r="EE244" s="11">
        <f t="shared" si="1012"/>
        <v>2</v>
      </c>
      <c r="EF244" s="11">
        <f t="shared" si="1013"/>
        <v>1</v>
      </c>
      <c r="EG244" s="11">
        <f t="shared" si="1014"/>
        <v>1</v>
      </c>
      <c r="EH244" s="11">
        <f t="shared" si="1015"/>
        <v>0</v>
      </c>
      <c r="EI244" s="11">
        <f t="shared" si="1016"/>
        <v>2</v>
      </c>
      <c r="EJ244" s="11">
        <f t="shared" si="1017"/>
        <v>1</v>
      </c>
      <c r="EK244" s="11">
        <f t="shared" si="1018"/>
        <v>4</v>
      </c>
      <c r="EL244" s="11">
        <f t="shared" si="1019"/>
        <v>1</v>
      </c>
      <c r="EN244" s="8">
        <f t="shared" si="1020"/>
        <v>0</v>
      </c>
      <c r="EO244" s="8">
        <f t="shared" si="1021"/>
        <v>0</v>
      </c>
      <c r="EP244" s="8">
        <f t="shared" si="1022"/>
        <v>0</v>
      </c>
      <c r="EQ244" s="8">
        <f t="shared" si="1023"/>
        <v>0</v>
      </c>
      <c r="ER244" s="8">
        <f t="shared" si="1024"/>
        <v>0</v>
      </c>
      <c r="ES244" s="8">
        <f t="shared" si="1025"/>
        <v>0</v>
      </c>
      <c r="ET244" s="8">
        <f t="shared" si="1026"/>
        <v>0</v>
      </c>
      <c r="EU244" s="8">
        <f t="shared" si="1027"/>
        <v>0</v>
      </c>
      <c r="EW244" s="8" t="str">
        <f t="shared" si="1028"/>
        <v/>
      </c>
      <c r="EX244" s="8" t="str">
        <f t="shared" si="1029"/>
        <v/>
      </c>
      <c r="EY244" s="8" t="str">
        <f t="shared" si="1030"/>
        <v/>
      </c>
      <c r="EZ244" s="8" t="str">
        <f t="shared" si="1031"/>
        <v/>
      </c>
      <c r="FA244" s="8" t="str">
        <f t="shared" si="1032"/>
        <v/>
      </c>
      <c r="FB244" s="8" t="str">
        <f t="shared" si="1033"/>
        <v/>
      </c>
      <c r="FC244" s="8" t="str">
        <f t="shared" si="1034"/>
        <v/>
      </c>
      <c r="FD244" s="8" t="str">
        <f t="shared" si="1035"/>
        <v/>
      </c>
      <c r="FF244" s="171" t="s">
        <v>162</v>
      </c>
      <c r="FG244" s="208"/>
      <c r="FH244" s="202"/>
      <c r="FI244" s="202"/>
      <c r="FJ244" s="202"/>
      <c r="FK244" s="202"/>
      <c r="FL244" s="202"/>
      <c r="FM244" s="158">
        <v>35</v>
      </c>
      <c r="FN244" s="202"/>
      <c r="FO244" s="202"/>
      <c r="FP244" s="202"/>
      <c r="FQ244" s="202"/>
      <c r="FR244" s="202"/>
      <c r="FS244" s="159"/>
      <c r="FT244" s="10"/>
    </row>
    <row r="245" spans="1:185" s="8" customFormat="1" x14ac:dyDescent="0.2">
      <c r="B245" s="75"/>
      <c r="C245" s="16"/>
      <c r="D245" s="14">
        <f>SUM(D232:D244)</f>
        <v>17</v>
      </c>
      <c r="E245" s="14">
        <f>SUM(E232:E244)</f>
        <v>8</v>
      </c>
      <c r="F245" s="14">
        <f>SUM(F232:F244)</f>
        <v>17</v>
      </c>
      <c r="G245" s="14">
        <f>SUM(G232:G244)</f>
        <v>75</v>
      </c>
      <c r="H245" s="14">
        <f>SUM(H232:H244)</f>
        <v>75</v>
      </c>
      <c r="I245" s="15"/>
      <c r="J245" s="14">
        <f>SUM(J232:J244)</f>
        <v>0</v>
      </c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2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E245" s="11"/>
      <c r="EF245" s="11"/>
      <c r="EG245" s="11"/>
      <c r="EH245" s="11"/>
      <c r="EI245" s="11"/>
      <c r="EJ245" s="11"/>
      <c r="EK245" s="11"/>
      <c r="EL245" s="11"/>
      <c r="FF245" s="13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</row>
    <row r="246" spans="1:185" s="8" customFormat="1" x14ac:dyDescent="0.2">
      <c r="A246" s="169" t="s">
        <v>0</v>
      </c>
      <c r="B246" s="88" t="s">
        <v>520</v>
      </c>
      <c r="C246" s="16"/>
      <c r="D246" s="16"/>
      <c r="E246" s="16"/>
      <c r="F246" s="16"/>
      <c r="G246" s="16"/>
      <c r="H246" s="16"/>
      <c r="I246" s="16"/>
      <c r="J246" s="16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2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E246" s="11"/>
      <c r="EF246" s="11"/>
      <c r="EG246" s="11"/>
      <c r="EH246" s="11"/>
      <c r="EI246" s="11"/>
      <c r="EJ246" s="11"/>
      <c r="EK246" s="11"/>
      <c r="EL246" s="11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9"/>
      <c r="FT246" s="9"/>
    </row>
    <row r="247" spans="1:185" s="8" customFormat="1" ht="12.75" thickBot="1" x14ac:dyDescent="0.25">
      <c r="A247" s="17" t="s">
        <v>525</v>
      </c>
      <c r="B247" s="88"/>
      <c r="C247" s="42" t="s">
        <v>431</v>
      </c>
      <c r="D247" s="15"/>
      <c r="E247" s="15"/>
      <c r="F247" s="15"/>
      <c r="G247" s="15"/>
      <c r="H247" s="15"/>
      <c r="I247" s="15"/>
      <c r="J247" s="15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2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E247" s="11"/>
      <c r="EF247" s="11"/>
      <c r="EG247" s="11"/>
      <c r="EH247" s="11"/>
      <c r="EI247" s="11"/>
      <c r="EJ247" s="11"/>
      <c r="EK247" s="11"/>
      <c r="EL247" s="11"/>
      <c r="FF247" s="13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9"/>
    </row>
    <row r="248" spans="1:185" s="8" customFormat="1" ht="13.5" thickBot="1" x14ac:dyDescent="0.25">
      <c r="A248" s="209" t="s">
        <v>51</v>
      </c>
      <c r="B248" s="209" t="s">
        <v>50</v>
      </c>
      <c r="C248" s="210" t="s">
        <v>42</v>
      </c>
      <c r="D248" s="210" t="s">
        <v>41</v>
      </c>
      <c r="E248" s="210" t="s">
        <v>40</v>
      </c>
      <c r="F248" s="210" t="s">
        <v>39</v>
      </c>
      <c r="G248" s="210" t="s">
        <v>38</v>
      </c>
      <c r="H248" s="210" t="s">
        <v>37</v>
      </c>
      <c r="I248" s="210" t="s">
        <v>36</v>
      </c>
      <c r="J248" s="210" t="s">
        <v>527</v>
      </c>
      <c r="L248" s="66" t="s">
        <v>154</v>
      </c>
      <c r="M248" s="41" t="s">
        <v>528</v>
      </c>
      <c r="N248" s="41" t="s">
        <v>506</v>
      </c>
      <c r="O248" s="41" t="s">
        <v>507</v>
      </c>
      <c r="P248" s="41" t="s">
        <v>399</v>
      </c>
      <c r="Q248" s="41" t="s">
        <v>427</v>
      </c>
      <c r="R248" s="41" t="s">
        <v>522</v>
      </c>
      <c r="S248" s="40" t="s">
        <v>409</v>
      </c>
      <c r="T248" s="13"/>
      <c r="W248" s="13"/>
      <c r="AB248" s="66" t="s">
        <v>154</v>
      </c>
      <c r="AC248" s="41" t="s">
        <v>528</v>
      </c>
      <c r="AD248" s="41" t="s">
        <v>506</v>
      </c>
      <c r="AE248" s="41" t="s">
        <v>507</v>
      </c>
      <c r="AF248" s="41" t="s">
        <v>399</v>
      </c>
      <c r="AG248" s="41" t="s">
        <v>427</v>
      </c>
      <c r="AH248" s="41" t="s">
        <v>522</v>
      </c>
      <c r="AI248" s="40" t="s">
        <v>409</v>
      </c>
      <c r="AJ248" s="13"/>
      <c r="AM248" s="13"/>
      <c r="AN248" s="1"/>
      <c r="AO248" s="1"/>
      <c r="AP248" s="1"/>
      <c r="AQ248" s="1"/>
      <c r="DP248" s="16" t="s">
        <v>42</v>
      </c>
      <c r="DQ248" s="16" t="s">
        <v>49</v>
      </c>
      <c r="DR248" s="16" t="s">
        <v>48</v>
      </c>
      <c r="DS248" s="16" t="s">
        <v>47</v>
      </c>
      <c r="DT248" s="16" t="s">
        <v>46</v>
      </c>
      <c r="DU248" s="16" t="s">
        <v>45</v>
      </c>
      <c r="DV248" s="16" t="s">
        <v>44</v>
      </c>
      <c r="DW248" s="16" t="s">
        <v>41</v>
      </c>
      <c r="DX248" s="16" t="s">
        <v>40</v>
      </c>
      <c r="DY248" s="16" t="s">
        <v>39</v>
      </c>
      <c r="DZ248" s="16" t="s">
        <v>38</v>
      </c>
      <c r="EA248" s="16" t="s">
        <v>37</v>
      </c>
      <c r="EB248" s="16" t="s">
        <v>36</v>
      </c>
      <c r="EC248" s="16" t="s">
        <v>43</v>
      </c>
      <c r="ED248" s="16"/>
      <c r="EE248" s="16" t="s">
        <v>42</v>
      </c>
      <c r="EF248" s="16" t="s">
        <v>41</v>
      </c>
      <c r="EG248" s="16" t="s">
        <v>40</v>
      </c>
      <c r="EH248" s="16" t="s">
        <v>39</v>
      </c>
      <c r="EI248" s="16" t="s">
        <v>38</v>
      </c>
      <c r="EJ248" s="16" t="s">
        <v>37</v>
      </c>
      <c r="EK248" s="16" t="s">
        <v>36</v>
      </c>
      <c r="EL248" s="16" t="s">
        <v>43</v>
      </c>
      <c r="EX248" s="16" t="s">
        <v>42</v>
      </c>
      <c r="EY248" s="16" t="s">
        <v>41</v>
      </c>
      <c r="EZ248" s="16" t="s">
        <v>40</v>
      </c>
      <c r="FA248" s="16" t="s">
        <v>39</v>
      </c>
      <c r="FB248" s="16" t="s">
        <v>38</v>
      </c>
      <c r="FC248" s="16" t="s">
        <v>37</v>
      </c>
      <c r="FD248" s="16" t="s">
        <v>36</v>
      </c>
      <c r="FF248" s="66" t="s">
        <v>154</v>
      </c>
      <c r="FG248" s="41" t="s">
        <v>528</v>
      </c>
      <c r="FH248" s="41" t="s">
        <v>506</v>
      </c>
      <c r="FI248" s="41" t="s">
        <v>507</v>
      </c>
      <c r="FJ248" s="41" t="s">
        <v>399</v>
      </c>
      <c r="FK248" s="41" t="s">
        <v>427</v>
      </c>
      <c r="FL248" s="41" t="s">
        <v>522</v>
      </c>
      <c r="FM248" s="40" t="s">
        <v>409</v>
      </c>
    </row>
    <row r="249" spans="1:185" s="8" customFormat="1" ht="12.75" x14ac:dyDescent="0.2">
      <c r="A249" s="12">
        <v>1</v>
      </c>
      <c r="B249" s="8" t="s">
        <v>464</v>
      </c>
      <c r="C249" s="16">
        <v>18</v>
      </c>
      <c r="D249" s="16">
        <v>14</v>
      </c>
      <c r="E249" s="16">
        <v>2</v>
      </c>
      <c r="F249" s="16">
        <v>2</v>
      </c>
      <c r="G249" s="16">
        <v>76</v>
      </c>
      <c r="H249" s="16">
        <v>29</v>
      </c>
      <c r="I249" s="15">
        <v>44</v>
      </c>
      <c r="J249" s="16">
        <f t="shared" ref="J249:J255" si="1058">G249-H249</f>
        <v>47</v>
      </c>
      <c r="L249" s="214" t="s">
        <v>478</v>
      </c>
      <c r="M249" s="215"/>
      <c r="N249" s="37" t="s">
        <v>148</v>
      </c>
      <c r="O249" s="37" t="s">
        <v>145</v>
      </c>
      <c r="P249" s="37" t="s">
        <v>526</v>
      </c>
      <c r="Q249" s="37" t="s">
        <v>183</v>
      </c>
      <c r="R249" s="37" t="s">
        <v>323</v>
      </c>
      <c r="S249" s="39" t="s">
        <v>102</v>
      </c>
      <c r="T249" s="13"/>
      <c r="U249" s="13"/>
      <c r="V249" s="13"/>
      <c r="W249" s="13"/>
      <c r="X249" s="13"/>
      <c r="Y249" s="13"/>
      <c r="Z249" s="13"/>
      <c r="AA249" s="13"/>
      <c r="AB249" s="214" t="s">
        <v>478</v>
      </c>
      <c r="AC249" s="215"/>
      <c r="AD249" s="37" t="s">
        <v>231</v>
      </c>
      <c r="AE249" s="37" t="s">
        <v>193</v>
      </c>
      <c r="AF249" s="37" t="s">
        <v>488</v>
      </c>
      <c r="AG249" s="37" t="s">
        <v>232</v>
      </c>
      <c r="AH249" s="37" t="s">
        <v>228</v>
      </c>
      <c r="AI249" s="39" t="s">
        <v>243</v>
      </c>
      <c r="AJ249" s="13"/>
      <c r="AK249" s="13"/>
      <c r="AL249" s="13"/>
      <c r="AM249" s="13"/>
      <c r="AN249" s="1"/>
      <c r="AO249" s="1"/>
      <c r="AP249" s="1"/>
      <c r="AQ249" s="1"/>
      <c r="AR249" s="215"/>
      <c r="AS249" s="41">
        <f t="shared" ref="AS249:AX250" si="1059">(IF(N249="","",(IF(MID(N249,2,1)="-",LEFT(N249,1),LEFT(N249,2)))+0))</f>
        <v>1</v>
      </c>
      <c r="AT249" s="41">
        <f t="shared" si="1059"/>
        <v>4</v>
      </c>
      <c r="AU249" s="41">
        <f t="shared" si="1059"/>
        <v>3</v>
      </c>
      <c r="AV249" s="41">
        <f t="shared" si="1059"/>
        <v>5</v>
      </c>
      <c r="AW249" s="41">
        <f t="shared" si="1059"/>
        <v>6</v>
      </c>
      <c r="AX249" s="40">
        <f t="shared" si="1059"/>
        <v>2</v>
      </c>
      <c r="AY249" s="216"/>
      <c r="AZ249" s="216"/>
      <c r="BA249" s="216"/>
      <c r="BB249" s="216"/>
      <c r="BC249" s="216"/>
      <c r="BD249" s="216"/>
      <c r="BE249" s="216"/>
      <c r="BF249" s="216"/>
      <c r="BG249" s="216"/>
      <c r="BH249" s="216"/>
      <c r="BI249" s="216"/>
      <c r="BJ249" s="216"/>
      <c r="BK249" s="216"/>
      <c r="BL249" s="216"/>
      <c r="BM249" s="216"/>
      <c r="BN249" s="216"/>
      <c r="BO249" s="216"/>
      <c r="BP249" s="9"/>
      <c r="BQ249" s="215"/>
      <c r="BR249" s="41">
        <f t="shared" ref="BR249:BZ250" si="1060">(IF(N249="","",IF(RIGHT(N249,2)="10",RIGHT(N249,2),RIGHT(N249,1))+0))</f>
        <v>6</v>
      </c>
      <c r="BS249" s="41">
        <f t="shared" si="1060"/>
        <v>2</v>
      </c>
      <c r="BT249" s="41">
        <f t="shared" si="1060"/>
        <v>8</v>
      </c>
      <c r="BU249" s="41">
        <f t="shared" si="1060"/>
        <v>2</v>
      </c>
      <c r="BV249" s="41">
        <f t="shared" si="1060"/>
        <v>4</v>
      </c>
      <c r="BW249" s="40">
        <f t="shared" si="1060"/>
        <v>0</v>
      </c>
      <c r="BX249" s="216" t="str">
        <f t="shared" si="1060"/>
        <v/>
      </c>
      <c r="BY249" s="216" t="str">
        <f t="shared" si="1060"/>
        <v/>
      </c>
      <c r="BZ249" s="216" t="str">
        <f t="shared" si="1060"/>
        <v/>
      </c>
      <c r="CA249" s="216"/>
      <c r="CB249" s="216"/>
      <c r="CC249" s="216"/>
      <c r="CD249" s="216"/>
      <c r="CE249" s="216"/>
      <c r="CF249" s="216"/>
      <c r="CG249" s="216"/>
      <c r="CH249" s="216"/>
      <c r="CI249" s="216"/>
      <c r="CJ249" s="216"/>
      <c r="CK249" s="216"/>
      <c r="CL249" s="216"/>
      <c r="CM249" s="216"/>
      <c r="CN249" s="216"/>
      <c r="CP249" s="215"/>
      <c r="CQ249" s="41" t="str">
        <f t="shared" ref="CQ249:CY250" si="1061">(IF(N249="","",IF(AS249&gt;BR249,"H",IF(AS249&lt;BR249,"A","D"))))</f>
        <v>A</v>
      </c>
      <c r="CR249" s="41" t="str">
        <f t="shared" si="1061"/>
        <v>H</v>
      </c>
      <c r="CS249" s="41" t="str">
        <f t="shared" si="1061"/>
        <v>A</v>
      </c>
      <c r="CT249" s="41" t="str">
        <f t="shared" si="1061"/>
        <v>H</v>
      </c>
      <c r="CU249" s="41" t="str">
        <f t="shared" si="1061"/>
        <v>H</v>
      </c>
      <c r="CV249" s="40" t="str">
        <f t="shared" si="1061"/>
        <v>H</v>
      </c>
      <c r="CW249" s="216" t="str">
        <f t="shared" si="1061"/>
        <v/>
      </c>
      <c r="CX249" s="216" t="str">
        <f t="shared" si="1061"/>
        <v/>
      </c>
      <c r="CY249" s="216" t="str">
        <f t="shared" si="1061"/>
        <v/>
      </c>
      <c r="CZ249" s="16"/>
      <c r="DA249" s="16"/>
      <c r="DB249" s="16"/>
      <c r="DC249" s="16"/>
      <c r="DD249" s="16"/>
      <c r="DE249" s="216"/>
      <c r="DF249" s="16"/>
      <c r="DG249" s="16"/>
      <c r="DH249" s="16"/>
      <c r="DI249" s="16"/>
      <c r="DJ249" s="16"/>
      <c r="DK249" s="16"/>
      <c r="DL249" s="16"/>
      <c r="DM249" s="16"/>
      <c r="DO249" s="17" t="str">
        <f>L249</f>
        <v>Barking</v>
      </c>
      <c r="DP249" s="21">
        <f>SUM(DW249:DY249)</f>
        <v>18</v>
      </c>
      <c r="DQ249" s="217">
        <f>(COUNTIF($CP249:$DM249,"H"))+(COUNTIF($CP250:$DM250,"H"))</f>
        <v>5</v>
      </c>
      <c r="DR249" s="217">
        <f>(COUNTIF($CP249:$DM249,"D"))+(COUNTIF($CP250:$DM250,"D"))</f>
        <v>0</v>
      </c>
      <c r="DS249" s="217">
        <f>(COUNTIF($CP249:$DM249,"A"))+(COUNTIF($CP250:$DM250,"A"))</f>
        <v>3</v>
      </c>
      <c r="DT249" s="11">
        <f>COUNTIF(CP$249:CP$262,"A")</f>
        <v>2</v>
      </c>
      <c r="DU249" s="11">
        <f>COUNTIF(CP$249:CP$262,"D")</f>
        <v>1</v>
      </c>
      <c r="DV249" s="11">
        <f>COUNTIF(CP$249:CP$262,"H")</f>
        <v>7</v>
      </c>
      <c r="DW249" s="21">
        <f>DQ249+DT249</f>
        <v>7</v>
      </c>
      <c r="DX249" s="21">
        <f t="shared" ref="DX249:DY261" si="1062">DR249+DU249</f>
        <v>1</v>
      </c>
      <c r="DY249" s="21">
        <f t="shared" si="1062"/>
        <v>10</v>
      </c>
      <c r="DZ249" s="20">
        <f>SUM($AR249:$BO249)+SUM($AR250:$BO250)+SUM(BQ$249:BQ$262)</f>
        <v>49</v>
      </c>
      <c r="EA249" s="20">
        <f>SUM($BQ249:$CN249)+SUM($BQ250:$CN250)+SUM(AR$249:AR$262)</f>
        <v>56</v>
      </c>
      <c r="EB249" s="21">
        <f>(DW249*3)+DX249</f>
        <v>22</v>
      </c>
      <c r="EC249" s="20">
        <f>DZ249-EA249</f>
        <v>-7</v>
      </c>
      <c r="ED249" s="9"/>
      <c r="EE249" s="11">
        <f>VLOOKUP($DO249,$B$249:$J$262,2,0)</f>
        <v>18</v>
      </c>
      <c r="EF249" s="11">
        <f>VLOOKUP($DO249,$B$249:$J$262,3,0)</f>
        <v>7</v>
      </c>
      <c r="EG249" s="11">
        <f>VLOOKUP($DO249,$B$249:$J$262,4,0)</f>
        <v>1</v>
      </c>
      <c r="EH249" s="11">
        <f>VLOOKUP($DO249,$B$249:$J$262,5,0)</f>
        <v>10</v>
      </c>
      <c r="EI249" s="11">
        <f>VLOOKUP($DO249,$B$249:$J$262,6,0)</f>
        <v>49</v>
      </c>
      <c r="EJ249" s="11">
        <f>VLOOKUP($DO249,$B$249:$J$262,7,0)</f>
        <v>56</v>
      </c>
      <c r="EK249" s="11">
        <f>VLOOKUP($DO249,$B$249:$J$262,8,0)</f>
        <v>22</v>
      </c>
      <c r="EL249" s="11">
        <f>VLOOKUP($DO249,$B$249:$J$262,9,0)</f>
        <v>-7</v>
      </c>
      <c r="EN249" s="8">
        <f>IF(DP249=EE249,0,1)</f>
        <v>0</v>
      </c>
      <c r="EO249" s="8">
        <f>IF(DW249=EF249,0,1)</f>
        <v>0</v>
      </c>
      <c r="EP249" s="8">
        <f t="shared" ref="EP249:EU249" si="1063">IF(DX249=EG249,0,1)</f>
        <v>0</v>
      </c>
      <c r="EQ249" s="8">
        <f t="shared" si="1063"/>
        <v>0</v>
      </c>
      <c r="ER249" s="8">
        <f t="shared" si="1063"/>
        <v>0</v>
      </c>
      <c r="ES249" s="8">
        <f t="shared" si="1063"/>
        <v>0</v>
      </c>
      <c r="ET249" s="8">
        <f t="shared" si="1063"/>
        <v>0</v>
      </c>
      <c r="EU249" s="8">
        <f t="shared" si="1063"/>
        <v>0</v>
      </c>
      <c r="EW249" s="8" t="str">
        <f t="shared" ref="EW249:EW262" si="1064">IF(SUM($EN249:$EU249)=0,"",DO249)</f>
        <v/>
      </c>
      <c r="EX249" s="8" t="str">
        <f t="shared" ref="EX249:EX262" si="1065">IF(SUM($EN249:$EU249)=0,"",EE249-DP249)</f>
        <v/>
      </c>
      <c r="EY249" s="8" t="str">
        <f t="shared" ref="EY249:EY262" si="1066">IF(SUM($EN249:$EU249)=0,"",EF249-DW249)</f>
        <v/>
      </c>
      <c r="EZ249" s="8" t="str">
        <f t="shared" ref="EZ249:EZ262" si="1067">IF(SUM($EN249:$EU249)=0,"",EG249-DX249)</f>
        <v/>
      </c>
      <c r="FA249" s="8" t="str">
        <f t="shared" ref="FA249:FA262" si="1068">IF(SUM($EN249:$EU249)=0,"",EH249-DY249)</f>
        <v/>
      </c>
      <c r="FB249" s="8" t="str">
        <f t="shared" ref="FB249:FB262" si="1069">IF(SUM($EN249:$EU249)=0,"",EI249-DZ249)</f>
        <v/>
      </c>
      <c r="FC249" s="8" t="str">
        <f t="shared" ref="FC249:FC262" si="1070">IF(SUM($EN249:$EU249)=0,"",EJ249-EA249)</f>
        <v/>
      </c>
      <c r="FD249" s="8" t="str">
        <f t="shared" ref="FD249:FD262" si="1071">IF(SUM($EN249:$EU249)=0,"",EK249-EB249)</f>
        <v/>
      </c>
      <c r="FF249" s="214" t="s">
        <v>478</v>
      </c>
      <c r="FG249" s="235"/>
      <c r="FH249" s="64">
        <v>42</v>
      </c>
      <c r="FI249" s="64">
        <v>27</v>
      </c>
      <c r="FJ249" s="64">
        <v>28</v>
      </c>
      <c r="FK249" s="64">
        <v>43</v>
      </c>
      <c r="FL249" s="64">
        <v>23</v>
      </c>
      <c r="FM249" s="63">
        <v>31</v>
      </c>
    </row>
    <row r="250" spans="1:185" s="8" customFormat="1" ht="12.75" x14ac:dyDescent="0.2">
      <c r="A250" s="12">
        <f>A249+1</f>
        <v>2</v>
      </c>
      <c r="B250" s="8" t="s">
        <v>498</v>
      </c>
      <c r="C250" s="16">
        <v>18</v>
      </c>
      <c r="D250" s="16">
        <v>11</v>
      </c>
      <c r="E250" s="16">
        <v>5</v>
      </c>
      <c r="F250" s="16">
        <v>2</v>
      </c>
      <c r="G250" s="16">
        <v>58</v>
      </c>
      <c r="H250" s="16">
        <v>27</v>
      </c>
      <c r="I250" s="15">
        <v>38</v>
      </c>
      <c r="J250" s="16">
        <f t="shared" si="1058"/>
        <v>31</v>
      </c>
      <c r="L250" s="218"/>
      <c r="M250" s="219"/>
      <c r="N250" s="233" t="s">
        <v>135</v>
      </c>
      <c r="O250" s="221"/>
      <c r="P250" s="220"/>
      <c r="Q250" s="29" t="s">
        <v>103</v>
      </c>
      <c r="R250" s="220"/>
      <c r="S250" s="227"/>
      <c r="T250" s="13"/>
      <c r="U250" s="13"/>
      <c r="V250" s="13"/>
      <c r="W250" s="13"/>
      <c r="X250" s="13"/>
      <c r="Y250" s="13"/>
      <c r="Z250" s="13"/>
      <c r="AA250" s="13"/>
      <c r="AB250" s="218"/>
      <c r="AC250" s="219"/>
      <c r="AD250" s="233" t="s">
        <v>272</v>
      </c>
      <c r="AE250" s="220"/>
      <c r="AF250" s="220"/>
      <c r="AG250" s="29" t="s">
        <v>310</v>
      </c>
      <c r="AH250" s="220"/>
      <c r="AI250" s="227"/>
      <c r="AJ250" s="13"/>
      <c r="AK250" s="13"/>
      <c r="AL250" s="13"/>
      <c r="AM250" s="13"/>
      <c r="AN250" s="1"/>
      <c r="AO250" s="1"/>
      <c r="AP250" s="1"/>
      <c r="AQ250" s="1"/>
      <c r="AR250" s="219"/>
      <c r="AS250" s="222">
        <f t="shared" si="1059"/>
        <v>1</v>
      </c>
      <c r="AT250" s="29" t="str">
        <f t="shared" si="1059"/>
        <v/>
      </c>
      <c r="AU250" s="29" t="str">
        <f t="shared" si="1059"/>
        <v/>
      </c>
      <c r="AV250" s="29">
        <f t="shared" si="1059"/>
        <v>8</v>
      </c>
      <c r="AW250" s="29" t="str">
        <f t="shared" si="1059"/>
        <v/>
      </c>
      <c r="AX250" s="32" t="str">
        <f t="shared" si="1059"/>
        <v/>
      </c>
      <c r="AY250" s="216"/>
      <c r="AZ250" s="216"/>
      <c r="BA250" s="216"/>
      <c r="BB250" s="216"/>
      <c r="BC250" s="216"/>
      <c r="BD250" s="216"/>
      <c r="BE250" s="216"/>
      <c r="BF250" s="216"/>
      <c r="BG250" s="216"/>
      <c r="BH250" s="216"/>
      <c r="BI250" s="216"/>
      <c r="BJ250" s="216"/>
      <c r="BK250" s="216"/>
      <c r="BL250" s="216"/>
      <c r="BM250" s="216"/>
      <c r="BN250" s="216"/>
      <c r="BO250" s="216"/>
      <c r="BP250" s="9"/>
      <c r="BQ250" s="219"/>
      <c r="BR250" s="222">
        <f t="shared" si="1060"/>
        <v>3</v>
      </c>
      <c r="BS250" s="29" t="str">
        <f t="shared" si="1060"/>
        <v/>
      </c>
      <c r="BT250" s="29" t="str">
        <f t="shared" si="1060"/>
        <v/>
      </c>
      <c r="BU250" s="29">
        <f t="shared" si="1060"/>
        <v>0</v>
      </c>
      <c r="BV250" s="29" t="str">
        <f t="shared" si="1060"/>
        <v/>
      </c>
      <c r="BW250" s="32" t="str">
        <f t="shared" si="1060"/>
        <v/>
      </c>
      <c r="BX250" s="216" t="str">
        <f t="shared" si="1060"/>
        <v/>
      </c>
      <c r="BY250" s="216" t="str">
        <f t="shared" si="1060"/>
        <v/>
      </c>
      <c r="BZ250" s="216" t="str">
        <f t="shared" si="1060"/>
        <v/>
      </c>
      <c r="CA250" s="216"/>
      <c r="CB250" s="216"/>
      <c r="CC250" s="216"/>
      <c r="CD250" s="216"/>
      <c r="CE250" s="216"/>
      <c r="CF250" s="216"/>
      <c r="CG250" s="216"/>
      <c r="CH250" s="216"/>
      <c r="CI250" s="216"/>
      <c r="CJ250" s="216"/>
      <c r="CK250" s="216"/>
      <c r="CL250" s="216"/>
      <c r="CM250" s="216"/>
      <c r="CN250" s="216"/>
      <c r="CP250" s="219"/>
      <c r="CQ250" s="222" t="str">
        <f t="shared" si="1061"/>
        <v>A</v>
      </c>
      <c r="CR250" s="29" t="str">
        <f t="shared" si="1061"/>
        <v/>
      </c>
      <c r="CS250" s="29" t="str">
        <f t="shared" si="1061"/>
        <v/>
      </c>
      <c r="CT250" s="29" t="str">
        <f t="shared" si="1061"/>
        <v>H</v>
      </c>
      <c r="CU250" s="29" t="str">
        <f t="shared" si="1061"/>
        <v/>
      </c>
      <c r="CV250" s="32" t="str">
        <f t="shared" si="1061"/>
        <v/>
      </c>
      <c r="CW250" s="216" t="str">
        <f t="shared" si="1061"/>
        <v/>
      </c>
      <c r="CX250" s="216" t="str">
        <f t="shared" si="1061"/>
        <v/>
      </c>
      <c r="CY250" s="216" t="str">
        <f t="shared" si="1061"/>
        <v/>
      </c>
      <c r="CZ250" s="16"/>
      <c r="DA250" s="16"/>
      <c r="DB250" s="16"/>
      <c r="DC250" s="16"/>
      <c r="DD250" s="16"/>
      <c r="DE250" s="216"/>
      <c r="DF250" s="16"/>
      <c r="DG250" s="16"/>
      <c r="DH250" s="16"/>
      <c r="DI250" s="16"/>
      <c r="DJ250" s="16"/>
      <c r="DK250" s="16"/>
      <c r="DL250" s="16"/>
      <c r="DM250" s="16"/>
      <c r="DO250" s="17"/>
      <c r="DP250" s="21"/>
      <c r="DQ250" s="11"/>
      <c r="DR250" s="11"/>
      <c r="DS250" s="11"/>
      <c r="DT250" s="11"/>
      <c r="DU250" s="11"/>
      <c r="DV250" s="11"/>
      <c r="DW250" s="21"/>
      <c r="DX250" s="21"/>
      <c r="DY250" s="21"/>
      <c r="DZ250" s="20"/>
      <c r="EA250" s="20"/>
      <c r="EB250" s="21"/>
      <c r="EC250" s="20"/>
      <c r="ED250" s="9"/>
      <c r="EE250" s="11"/>
      <c r="EF250" s="11"/>
      <c r="EG250" s="11"/>
      <c r="EH250" s="11"/>
      <c r="EI250" s="11"/>
      <c r="EJ250" s="11"/>
      <c r="EK250" s="11"/>
      <c r="EL250" s="11"/>
      <c r="EW250" s="8" t="str">
        <f t="shared" si="1064"/>
        <v/>
      </c>
      <c r="EX250" s="8" t="str">
        <f t="shared" si="1065"/>
        <v/>
      </c>
      <c r="EY250" s="8" t="str">
        <f t="shared" si="1066"/>
        <v/>
      </c>
      <c r="EZ250" s="8" t="str">
        <f t="shared" si="1067"/>
        <v/>
      </c>
      <c r="FA250" s="8" t="str">
        <f t="shared" si="1068"/>
        <v/>
      </c>
      <c r="FB250" s="8" t="str">
        <f t="shared" si="1069"/>
        <v/>
      </c>
      <c r="FC250" s="8" t="str">
        <f t="shared" si="1070"/>
        <v/>
      </c>
      <c r="FD250" s="8" t="str">
        <f t="shared" si="1071"/>
        <v/>
      </c>
      <c r="FF250" s="218"/>
      <c r="FG250" s="236"/>
      <c r="FH250" s="237">
        <v>29</v>
      </c>
      <c r="FI250" s="241"/>
      <c r="FJ250" s="241"/>
      <c r="FK250" s="60">
        <v>29</v>
      </c>
      <c r="FL250" s="241"/>
      <c r="FM250" s="242"/>
    </row>
    <row r="251" spans="1:185" s="8" customFormat="1" ht="12.75" x14ac:dyDescent="0.2">
      <c r="A251" s="12">
        <f t="shared" ref="A251:A255" si="1072">A250+1</f>
        <v>3</v>
      </c>
      <c r="B251" s="8" t="s">
        <v>521</v>
      </c>
      <c r="C251" s="16">
        <v>18</v>
      </c>
      <c r="D251" s="16">
        <v>10</v>
      </c>
      <c r="E251" s="16">
        <v>2</v>
      </c>
      <c r="F251" s="16">
        <v>6</v>
      </c>
      <c r="G251" s="16">
        <v>50</v>
      </c>
      <c r="H251" s="16">
        <v>35</v>
      </c>
      <c r="I251" s="15">
        <v>32</v>
      </c>
      <c r="J251" s="16">
        <f t="shared" si="1058"/>
        <v>15</v>
      </c>
      <c r="L251" s="31" t="s">
        <v>498</v>
      </c>
      <c r="M251" s="33" t="s">
        <v>16</v>
      </c>
      <c r="N251" s="28"/>
      <c r="O251" s="29" t="s">
        <v>28</v>
      </c>
      <c r="P251" s="29" t="s">
        <v>52</v>
      </c>
      <c r="Q251" s="29" t="s">
        <v>143</v>
      </c>
      <c r="R251" s="29" t="s">
        <v>83</v>
      </c>
      <c r="S251" s="32" t="s">
        <v>75</v>
      </c>
      <c r="T251" s="13"/>
      <c r="U251" s="13"/>
      <c r="V251" s="13"/>
      <c r="W251" s="13"/>
      <c r="X251" s="13"/>
      <c r="Y251" s="13"/>
      <c r="Z251" s="13"/>
      <c r="AA251" s="13"/>
      <c r="AB251" s="31" t="s">
        <v>498</v>
      </c>
      <c r="AC251" s="33" t="s">
        <v>391</v>
      </c>
      <c r="AD251" s="28"/>
      <c r="AE251" s="29" t="s">
        <v>63</v>
      </c>
      <c r="AF251" s="29" t="s">
        <v>31</v>
      </c>
      <c r="AG251" s="29" t="s">
        <v>71</v>
      </c>
      <c r="AH251" s="29" t="s">
        <v>287</v>
      </c>
      <c r="AI251" s="32" t="s">
        <v>306</v>
      </c>
      <c r="AJ251" s="13"/>
      <c r="AK251" s="13"/>
      <c r="AL251" s="13"/>
      <c r="AM251" s="13"/>
      <c r="AN251" s="1"/>
      <c r="AO251" s="1"/>
      <c r="AP251" s="1"/>
      <c r="AQ251" s="1"/>
      <c r="AR251" s="33">
        <f t="shared" ref="AR251:AR262" si="1073">(IF(M251="","",(IF(MID(M251,2,1)="-",LEFT(M251,1),LEFT(M251,2)))+0))</f>
        <v>2</v>
      </c>
      <c r="AS251" s="223"/>
      <c r="AT251" s="29">
        <f t="shared" ref="AT251:AX252" si="1074">(IF(O251="","",(IF(MID(O251,2,1)="-",LEFT(O251,1),LEFT(O251,2)))+0))</f>
        <v>3</v>
      </c>
      <c r="AU251" s="29">
        <f t="shared" si="1074"/>
        <v>3</v>
      </c>
      <c r="AV251" s="29">
        <f t="shared" si="1074"/>
        <v>3</v>
      </c>
      <c r="AW251" s="29">
        <f t="shared" si="1074"/>
        <v>2</v>
      </c>
      <c r="AX251" s="32">
        <f t="shared" si="1074"/>
        <v>3</v>
      </c>
      <c r="AY251" s="216"/>
      <c r="AZ251" s="216"/>
      <c r="BA251" s="216"/>
      <c r="BB251" s="216"/>
      <c r="BC251" s="216"/>
      <c r="BD251" s="216"/>
      <c r="BE251" s="216"/>
      <c r="BF251" s="216"/>
      <c r="BG251" s="216"/>
      <c r="BH251" s="216"/>
      <c r="BI251" s="216"/>
      <c r="BJ251" s="216"/>
      <c r="BK251" s="216"/>
      <c r="BL251" s="216"/>
      <c r="BM251" s="216"/>
      <c r="BN251" s="216"/>
      <c r="BO251" s="216"/>
      <c r="BP251" s="9"/>
      <c r="BQ251" s="33">
        <f t="shared" ref="BQ251:BQ262" si="1075">(IF(M251="","",IF(RIGHT(M251,2)="10",RIGHT(M251,2),RIGHT(M251,1))+0))</f>
        <v>1</v>
      </c>
      <c r="BR251" s="223"/>
      <c r="BS251" s="29">
        <f t="shared" ref="BS251:BZ252" si="1076">(IF(O251="","",IF(RIGHT(O251,2)="10",RIGHT(O251,2),RIGHT(O251,1))+0))</f>
        <v>0</v>
      </c>
      <c r="BT251" s="29">
        <f t="shared" si="1076"/>
        <v>2</v>
      </c>
      <c r="BU251" s="29">
        <f t="shared" si="1076"/>
        <v>1</v>
      </c>
      <c r="BV251" s="29">
        <f t="shared" si="1076"/>
        <v>3</v>
      </c>
      <c r="BW251" s="32">
        <f t="shared" si="1076"/>
        <v>3</v>
      </c>
      <c r="BX251" s="216" t="str">
        <f t="shared" si="1076"/>
        <v/>
      </c>
      <c r="BY251" s="216" t="str">
        <f t="shared" si="1076"/>
        <v/>
      </c>
      <c r="BZ251" s="216" t="str">
        <f t="shared" si="1076"/>
        <v/>
      </c>
      <c r="CA251" s="216"/>
      <c r="CB251" s="216"/>
      <c r="CC251" s="216"/>
      <c r="CD251" s="216"/>
      <c r="CE251" s="216"/>
      <c r="CF251" s="216"/>
      <c r="CG251" s="216"/>
      <c r="CH251" s="216"/>
      <c r="CI251" s="216"/>
      <c r="CJ251" s="216"/>
      <c r="CK251" s="216"/>
      <c r="CL251" s="216"/>
      <c r="CM251" s="216"/>
      <c r="CN251" s="216"/>
      <c r="CP251" s="33" t="str">
        <f t="shared" ref="CP251:CP262" si="1077">(IF(M251="","",IF(AR251&gt;BQ251,"H",IF(AR251&lt;BQ251,"A","D"))))</f>
        <v>H</v>
      </c>
      <c r="CQ251" s="223"/>
      <c r="CR251" s="29" t="str">
        <f t="shared" ref="CR251:CY252" si="1078">(IF(O251="","",IF(AT251&gt;BS251,"H",IF(AT251&lt;BS251,"A","D"))))</f>
        <v>H</v>
      </c>
      <c r="CS251" s="29" t="str">
        <f t="shared" si="1078"/>
        <v>H</v>
      </c>
      <c r="CT251" s="29" t="str">
        <f t="shared" si="1078"/>
        <v>H</v>
      </c>
      <c r="CU251" s="29" t="str">
        <f t="shared" si="1078"/>
        <v>A</v>
      </c>
      <c r="CV251" s="32" t="str">
        <f t="shared" si="1078"/>
        <v>D</v>
      </c>
      <c r="CW251" s="216" t="str">
        <f t="shared" si="1078"/>
        <v/>
      </c>
      <c r="CX251" s="216" t="str">
        <f t="shared" si="1078"/>
        <v/>
      </c>
      <c r="CY251" s="216" t="str">
        <f t="shared" si="1078"/>
        <v/>
      </c>
      <c r="CZ251" s="16"/>
      <c r="DA251" s="16"/>
      <c r="DB251" s="16"/>
      <c r="DC251" s="16"/>
      <c r="DD251" s="16"/>
      <c r="DE251" s="216"/>
      <c r="DF251" s="16"/>
      <c r="DG251" s="16"/>
      <c r="DH251" s="16"/>
      <c r="DI251" s="16"/>
      <c r="DJ251" s="16"/>
      <c r="DK251" s="16"/>
      <c r="DL251" s="16"/>
      <c r="DM251" s="16"/>
      <c r="DO251" s="17" t="str">
        <f>L251</f>
        <v>Bowers &amp; Pitsea</v>
      </c>
      <c r="DP251" s="21">
        <f>SUM(DW251:DY251)</f>
        <v>18</v>
      </c>
      <c r="DQ251" s="217">
        <f>(COUNTIF($CP251:$DM251,"H"))+(COUNTIF($CP252:$DM252,"H"))</f>
        <v>5</v>
      </c>
      <c r="DR251" s="217">
        <f>(COUNTIF($CP251:$DM251,"D"))+(COUNTIF($CP252:$DM252,"D"))</f>
        <v>3</v>
      </c>
      <c r="DS251" s="217">
        <f>(COUNTIF($CP251:$DM251,"A"))+(COUNTIF($CP252:$DM252,"A"))</f>
        <v>1</v>
      </c>
      <c r="DT251" s="11">
        <f>COUNTIF(CQ$249:CQ$262,"A")</f>
        <v>6</v>
      </c>
      <c r="DU251" s="11">
        <f>COUNTIF(CQ$249:CQ$262,"D")</f>
        <v>2</v>
      </c>
      <c r="DV251" s="11">
        <f>COUNTIF(CQ$249:CQ$262,"H")</f>
        <v>1</v>
      </c>
      <c r="DW251" s="21">
        <f>DQ251+DT251</f>
        <v>11</v>
      </c>
      <c r="DX251" s="21">
        <f t="shared" ref="DX251:DY251" si="1079">DR251+DU251</f>
        <v>5</v>
      </c>
      <c r="DY251" s="21">
        <f t="shared" si="1079"/>
        <v>2</v>
      </c>
      <c r="DZ251" s="20">
        <f>SUM($AR251:$BO251)+SUM($AR252:$BO252)+SUM(BR$249:BR$262)</f>
        <v>58</v>
      </c>
      <c r="EA251" s="20">
        <f>SUM($BQ251:$CN251)+SUM($BQ252:$CN252)+SUM(AS$249:AS$262)</f>
        <v>27</v>
      </c>
      <c r="EB251" s="21">
        <f>(DW251*3)+DX251</f>
        <v>38</v>
      </c>
      <c r="EC251" s="20">
        <f>DZ251-EA251</f>
        <v>31</v>
      </c>
      <c r="ED251" s="9"/>
      <c r="EE251" s="11">
        <f>VLOOKUP($DO251,$B$249:$J$262,2,0)</f>
        <v>18</v>
      </c>
      <c r="EF251" s="11">
        <f>VLOOKUP($DO251,$B$249:$J$262,3,0)</f>
        <v>11</v>
      </c>
      <c r="EG251" s="11">
        <f>VLOOKUP($DO251,$B$249:$J$262,4,0)</f>
        <v>5</v>
      </c>
      <c r="EH251" s="11">
        <f>VLOOKUP($DO251,$B$249:$J$262,5,0)</f>
        <v>2</v>
      </c>
      <c r="EI251" s="11">
        <f>VLOOKUP($DO251,$B$249:$J$262,6,0)</f>
        <v>58</v>
      </c>
      <c r="EJ251" s="11">
        <f>VLOOKUP($DO251,$B$249:$J$262,7,0)</f>
        <v>27</v>
      </c>
      <c r="EK251" s="11">
        <f>VLOOKUP($DO251,$B$249:$J$262,8,0)</f>
        <v>38</v>
      </c>
      <c r="EL251" s="11">
        <f>VLOOKUP($DO251,$B$249:$J$262,9,0)</f>
        <v>31</v>
      </c>
      <c r="EN251" s="8">
        <f>IF(DP251=EE251,0,1)</f>
        <v>0</v>
      </c>
      <c r="EO251" s="8">
        <f>IF(DW251=EF251,0,1)</f>
        <v>0</v>
      </c>
      <c r="EP251" s="8">
        <f t="shared" ref="EP251:EU251" si="1080">IF(DX251=EG251,0,1)</f>
        <v>0</v>
      </c>
      <c r="EQ251" s="8">
        <f t="shared" si="1080"/>
        <v>0</v>
      </c>
      <c r="ER251" s="8">
        <f t="shared" si="1080"/>
        <v>0</v>
      </c>
      <c r="ES251" s="8">
        <f t="shared" si="1080"/>
        <v>0</v>
      </c>
      <c r="ET251" s="8">
        <f t="shared" si="1080"/>
        <v>0</v>
      </c>
      <c r="EU251" s="8">
        <f t="shared" si="1080"/>
        <v>0</v>
      </c>
      <c r="EW251" s="8" t="str">
        <f t="shared" si="1064"/>
        <v/>
      </c>
      <c r="EX251" s="8" t="str">
        <f t="shared" si="1065"/>
        <v/>
      </c>
      <c r="EY251" s="8" t="str">
        <f t="shared" si="1066"/>
        <v/>
      </c>
      <c r="EZ251" s="8" t="str">
        <f t="shared" si="1067"/>
        <v/>
      </c>
      <c r="FA251" s="8" t="str">
        <f t="shared" si="1068"/>
        <v/>
      </c>
      <c r="FB251" s="8" t="str">
        <f t="shared" si="1069"/>
        <v/>
      </c>
      <c r="FC251" s="8" t="str">
        <f t="shared" si="1070"/>
        <v/>
      </c>
      <c r="FD251" s="8" t="str">
        <f t="shared" si="1071"/>
        <v/>
      </c>
      <c r="FF251" s="31" t="s">
        <v>498</v>
      </c>
      <c r="FG251" s="61">
        <v>20</v>
      </c>
      <c r="FH251" s="59"/>
      <c r="FI251" s="60">
        <v>40</v>
      </c>
      <c r="FJ251" s="60">
        <v>44</v>
      </c>
      <c r="FK251" s="60">
        <v>62</v>
      </c>
      <c r="FL251" s="60">
        <v>50</v>
      </c>
      <c r="FM251" s="58">
        <v>47</v>
      </c>
    </row>
    <row r="252" spans="1:185" s="8" customFormat="1" ht="12.75" x14ac:dyDescent="0.2">
      <c r="A252" s="12">
        <f t="shared" si="1072"/>
        <v>4</v>
      </c>
      <c r="B252" s="8" t="s">
        <v>499</v>
      </c>
      <c r="C252" s="16">
        <v>18</v>
      </c>
      <c r="D252" s="16">
        <v>7</v>
      </c>
      <c r="E252" s="16">
        <v>2</v>
      </c>
      <c r="F252" s="16">
        <v>9</v>
      </c>
      <c r="G252" s="16">
        <v>46</v>
      </c>
      <c r="H252" s="16">
        <v>41</v>
      </c>
      <c r="I252" s="15">
        <v>23</v>
      </c>
      <c r="J252" s="16">
        <f t="shared" si="1058"/>
        <v>5</v>
      </c>
      <c r="L252" s="218"/>
      <c r="M252" s="224"/>
      <c r="N252" s="223"/>
      <c r="O252" s="220"/>
      <c r="P252" s="29" t="s">
        <v>55</v>
      </c>
      <c r="Q252" s="220"/>
      <c r="R252" s="29" t="s">
        <v>75</v>
      </c>
      <c r="S252" s="32" t="s">
        <v>62</v>
      </c>
      <c r="T252" s="13"/>
      <c r="U252" s="13"/>
      <c r="V252" s="13"/>
      <c r="W252" s="13"/>
      <c r="X252" s="13"/>
      <c r="Y252" s="13"/>
      <c r="Z252" s="13"/>
      <c r="AA252" s="13"/>
      <c r="AB252" s="218"/>
      <c r="AC252" s="224"/>
      <c r="AD252" s="223"/>
      <c r="AE252" s="220"/>
      <c r="AF252" s="29" t="s">
        <v>255</v>
      </c>
      <c r="AG252" s="220"/>
      <c r="AH252" s="29" t="s">
        <v>322</v>
      </c>
      <c r="AI252" s="32" t="s">
        <v>316</v>
      </c>
      <c r="AJ252" s="13"/>
      <c r="AK252" s="13"/>
      <c r="AL252" s="13"/>
      <c r="AM252" s="13"/>
      <c r="AN252" s="1"/>
      <c r="AO252" s="1"/>
      <c r="AP252" s="1"/>
      <c r="AQ252" s="1"/>
      <c r="AR252" s="33" t="str">
        <f t="shared" si="1073"/>
        <v/>
      </c>
      <c r="AS252" s="223"/>
      <c r="AT252" s="29" t="str">
        <f t="shared" si="1074"/>
        <v/>
      </c>
      <c r="AU252" s="29">
        <f t="shared" si="1074"/>
        <v>1</v>
      </c>
      <c r="AV252" s="29" t="str">
        <f t="shared" si="1074"/>
        <v/>
      </c>
      <c r="AW252" s="29">
        <f t="shared" si="1074"/>
        <v>3</v>
      </c>
      <c r="AX252" s="32">
        <f t="shared" si="1074"/>
        <v>4</v>
      </c>
      <c r="AY252" s="216"/>
      <c r="AZ252" s="216"/>
      <c r="BA252" s="216"/>
      <c r="BB252" s="216"/>
      <c r="BC252" s="216"/>
      <c r="BD252" s="216"/>
      <c r="BE252" s="216"/>
      <c r="BF252" s="216"/>
      <c r="BG252" s="216"/>
      <c r="BH252" s="216"/>
      <c r="BI252" s="216"/>
      <c r="BJ252" s="216"/>
      <c r="BK252" s="216"/>
      <c r="BL252" s="216"/>
      <c r="BM252" s="216"/>
      <c r="BN252" s="216"/>
      <c r="BO252" s="216"/>
      <c r="BP252" s="9"/>
      <c r="BQ252" s="33" t="str">
        <f t="shared" si="1075"/>
        <v/>
      </c>
      <c r="BR252" s="223"/>
      <c r="BS252" s="29" t="str">
        <f t="shared" si="1076"/>
        <v/>
      </c>
      <c r="BT252" s="29">
        <f t="shared" si="1076"/>
        <v>1</v>
      </c>
      <c r="BU252" s="29" t="str">
        <f t="shared" si="1076"/>
        <v/>
      </c>
      <c r="BV252" s="29">
        <f t="shared" si="1076"/>
        <v>3</v>
      </c>
      <c r="BW252" s="32">
        <f t="shared" si="1076"/>
        <v>1</v>
      </c>
      <c r="BX252" s="216" t="str">
        <f t="shared" si="1076"/>
        <v/>
      </c>
      <c r="BY252" s="216" t="str">
        <f t="shared" si="1076"/>
        <v/>
      </c>
      <c r="BZ252" s="216" t="str">
        <f t="shared" si="1076"/>
        <v/>
      </c>
      <c r="CA252" s="216"/>
      <c r="CB252" s="216"/>
      <c r="CC252" s="216"/>
      <c r="CD252" s="216"/>
      <c r="CE252" s="216"/>
      <c r="CF252" s="216"/>
      <c r="CG252" s="216"/>
      <c r="CH252" s="216"/>
      <c r="CI252" s="216"/>
      <c r="CJ252" s="216"/>
      <c r="CK252" s="216"/>
      <c r="CL252" s="216"/>
      <c r="CM252" s="216"/>
      <c r="CN252" s="216"/>
      <c r="CP252" s="33" t="str">
        <f t="shared" si="1077"/>
        <v/>
      </c>
      <c r="CQ252" s="223"/>
      <c r="CR252" s="29" t="str">
        <f t="shared" si="1078"/>
        <v/>
      </c>
      <c r="CS252" s="29" t="str">
        <f t="shared" si="1078"/>
        <v>D</v>
      </c>
      <c r="CT252" s="29" t="str">
        <f t="shared" si="1078"/>
        <v/>
      </c>
      <c r="CU252" s="29" t="str">
        <f t="shared" si="1078"/>
        <v>D</v>
      </c>
      <c r="CV252" s="32" t="str">
        <f t="shared" si="1078"/>
        <v>H</v>
      </c>
      <c r="CW252" s="216" t="str">
        <f t="shared" si="1078"/>
        <v/>
      </c>
      <c r="CX252" s="216" t="str">
        <f t="shared" si="1078"/>
        <v/>
      </c>
      <c r="CY252" s="216" t="str">
        <f t="shared" si="1078"/>
        <v/>
      </c>
      <c r="CZ252" s="16"/>
      <c r="DA252" s="16"/>
      <c r="DB252" s="16"/>
      <c r="DC252" s="16"/>
      <c r="DD252" s="16"/>
      <c r="DE252" s="216"/>
      <c r="DF252" s="16"/>
      <c r="DG252" s="16"/>
      <c r="DH252" s="16"/>
      <c r="DI252" s="16"/>
      <c r="DJ252" s="16"/>
      <c r="DK252" s="16"/>
      <c r="DL252" s="16"/>
      <c r="DM252" s="16"/>
      <c r="DO252" s="17"/>
      <c r="DP252" s="21"/>
      <c r="DQ252" s="11"/>
      <c r="DR252" s="11"/>
      <c r="DS252" s="11"/>
      <c r="DT252" s="11"/>
      <c r="DU252" s="11"/>
      <c r="DV252" s="11"/>
      <c r="DW252" s="21"/>
      <c r="DX252" s="21"/>
      <c r="DY252" s="21"/>
      <c r="DZ252" s="20"/>
      <c r="EA252" s="20"/>
      <c r="EB252" s="21"/>
      <c r="EC252" s="20"/>
      <c r="ED252" s="9"/>
      <c r="EE252" s="11"/>
      <c r="EF252" s="11"/>
      <c r="EG252" s="11"/>
      <c r="EH252" s="11"/>
      <c r="EI252" s="11"/>
      <c r="EJ252" s="11"/>
      <c r="EK252" s="11"/>
      <c r="EL252" s="11"/>
      <c r="EW252" s="8" t="str">
        <f t="shared" si="1064"/>
        <v/>
      </c>
      <c r="EX252" s="8" t="str">
        <f t="shared" si="1065"/>
        <v/>
      </c>
      <c r="EY252" s="8" t="str">
        <f t="shared" si="1066"/>
        <v/>
      </c>
      <c r="EZ252" s="8" t="str">
        <f t="shared" si="1067"/>
        <v/>
      </c>
      <c r="FA252" s="8" t="str">
        <f t="shared" si="1068"/>
        <v/>
      </c>
      <c r="FB252" s="8" t="str">
        <f t="shared" si="1069"/>
        <v/>
      </c>
      <c r="FC252" s="8" t="str">
        <f t="shared" si="1070"/>
        <v/>
      </c>
      <c r="FD252" s="8" t="str">
        <f t="shared" si="1071"/>
        <v/>
      </c>
      <c r="FF252" s="218"/>
      <c r="FG252" s="243"/>
      <c r="FH252" s="238"/>
      <c r="FI252" s="241"/>
      <c r="FJ252" s="60">
        <v>72</v>
      </c>
      <c r="FK252" s="241"/>
      <c r="FL252" s="60">
        <v>51</v>
      </c>
      <c r="FM252" s="58">
        <v>68</v>
      </c>
    </row>
    <row r="253" spans="1:185" s="8" customFormat="1" ht="12.75" x14ac:dyDescent="0.2">
      <c r="A253" s="12">
        <f t="shared" si="1072"/>
        <v>5</v>
      </c>
      <c r="B253" s="8" t="s">
        <v>478</v>
      </c>
      <c r="C253" s="16">
        <v>18</v>
      </c>
      <c r="D253" s="16">
        <v>7</v>
      </c>
      <c r="E253" s="16">
        <v>1</v>
      </c>
      <c r="F253" s="16">
        <v>10</v>
      </c>
      <c r="G253" s="16">
        <v>49</v>
      </c>
      <c r="H253" s="16">
        <v>56</v>
      </c>
      <c r="I253" s="15">
        <v>22</v>
      </c>
      <c r="J253" s="16">
        <f t="shared" si="1058"/>
        <v>-7</v>
      </c>
      <c r="L253" s="31" t="s">
        <v>499</v>
      </c>
      <c r="M253" s="33" t="s">
        <v>52</v>
      </c>
      <c r="N253" s="29" t="s">
        <v>120</v>
      </c>
      <c r="O253" s="28"/>
      <c r="P253" s="29" t="s">
        <v>165</v>
      </c>
      <c r="Q253" s="29" t="s">
        <v>60</v>
      </c>
      <c r="R253" s="29" t="s">
        <v>143</v>
      </c>
      <c r="S253" s="32" t="s">
        <v>103</v>
      </c>
      <c r="T253" s="13"/>
      <c r="U253" s="13"/>
      <c r="V253" s="13"/>
      <c r="W253" s="13"/>
      <c r="X253" s="13"/>
      <c r="Y253" s="13"/>
      <c r="Z253" s="13"/>
      <c r="AA253" s="13"/>
      <c r="AB253" s="31" t="s">
        <v>499</v>
      </c>
      <c r="AC253" s="33" t="s">
        <v>229</v>
      </c>
      <c r="AD253" s="29" t="s">
        <v>387</v>
      </c>
      <c r="AE253" s="28"/>
      <c r="AF253" s="29" t="s">
        <v>244</v>
      </c>
      <c r="AG253" s="29" t="s">
        <v>231</v>
      </c>
      <c r="AH253" s="29" t="s">
        <v>226</v>
      </c>
      <c r="AI253" s="32" t="s">
        <v>266</v>
      </c>
      <c r="AJ253" s="13"/>
      <c r="AK253" s="13"/>
      <c r="AL253" s="13"/>
      <c r="AM253" s="13"/>
      <c r="AN253" s="1"/>
      <c r="AO253" s="1"/>
      <c r="AP253" s="1"/>
      <c r="AQ253" s="1"/>
      <c r="AR253" s="33">
        <f t="shared" si="1073"/>
        <v>3</v>
      </c>
      <c r="AS253" s="29">
        <f t="shared" ref="AS253:AS262" si="1081">(IF(N253="","",(IF(MID(N253,2,1)="-",LEFT(N253,1),LEFT(N253,2)))+0))</f>
        <v>0</v>
      </c>
      <c r="AT253" s="223"/>
      <c r="AU253" s="222">
        <f t="shared" ref="AU253:AX254" si="1082">(IF(P253="","",(IF(MID(P253,2,1)="-",LEFT(P253,1),LEFT(P253,2)))+0))</f>
        <v>3</v>
      </c>
      <c r="AV253" s="222">
        <f t="shared" si="1082"/>
        <v>7</v>
      </c>
      <c r="AW253" s="222">
        <f t="shared" si="1082"/>
        <v>3</v>
      </c>
      <c r="AX253" s="225">
        <f t="shared" si="1082"/>
        <v>8</v>
      </c>
      <c r="AY253" s="216"/>
      <c r="AZ253" s="216"/>
      <c r="BA253" s="216"/>
      <c r="BB253" s="216"/>
      <c r="BC253" s="216"/>
      <c r="BD253" s="216"/>
      <c r="BE253" s="216"/>
      <c r="BF253" s="216"/>
      <c r="BG253" s="216"/>
      <c r="BH253" s="216"/>
      <c r="BI253" s="216"/>
      <c r="BJ253" s="216"/>
      <c r="BK253" s="216"/>
      <c r="BL253" s="216"/>
      <c r="BM253" s="216"/>
      <c r="BN253" s="216"/>
      <c r="BO253" s="216"/>
      <c r="BP253" s="9"/>
      <c r="BQ253" s="33">
        <f t="shared" si="1075"/>
        <v>2</v>
      </c>
      <c r="BR253" s="29">
        <f t="shared" ref="BR253:BR262" si="1083">(IF(N253="","",IF(RIGHT(N253,2)="10",RIGHT(N253,2),RIGHT(N253,1))+0))</f>
        <v>1</v>
      </c>
      <c r="BS253" s="223"/>
      <c r="BT253" s="222">
        <f t="shared" ref="BT253:BZ254" si="1084">(IF(P253="","",IF(RIGHT(P253,2)="10",RIGHT(P253,2),RIGHT(P253,1))+0))</f>
        <v>4</v>
      </c>
      <c r="BU253" s="222">
        <f t="shared" si="1084"/>
        <v>0</v>
      </c>
      <c r="BV253" s="222">
        <f t="shared" si="1084"/>
        <v>1</v>
      </c>
      <c r="BW253" s="225">
        <f t="shared" si="1084"/>
        <v>0</v>
      </c>
      <c r="BX253" s="216" t="str">
        <f t="shared" si="1084"/>
        <v/>
      </c>
      <c r="BY253" s="216" t="str">
        <f t="shared" si="1084"/>
        <v/>
      </c>
      <c r="BZ253" s="216" t="str">
        <f t="shared" si="1084"/>
        <v/>
      </c>
      <c r="CA253" s="216"/>
      <c r="CB253" s="216"/>
      <c r="CC253" s="216"/>
      <c r="CD253" s="216"/>
      <c r="CE253" s="216"/>
      <c r="CF253" s="216"/>
      <c r="CG253" s="216"/>
      <c r="CH253" s="216"/>
      <c r="CI253" s="216"/>
      <c r="CJ253" s="216"/>
      <c r="CK253" s="216"/>
      <c r="CL253" s="216"/>
      <c r="CM253" s="216"/>
      <c r="CN253" s="216"/>
      <c r="CP253" s="33" t="str">
        <f t="shared" si="1077"/>
        <v>H</v>
      </c>
      <c r="CQ253" s="29" t="str">
        <f t="shared" ref="CQ253:CQ262" si="1085">(IF(N253="","",IF(AS253&gt;BR253,"H",IF(AS253&lt;BR253,"A","D"))))</f>
        <v>A</v>
      </c>
      <c r="CR253" s="223"/>
      <c r="CS253" s="222" t="str">
        <f t="shared" ref="CS253:CY254" si="1086">(IF(P253="","",IF(AU253&gt;BT253,"H",IF(AU253&lt;BT253,"A","D"))))</f>
        <v>A</v>
      </c>
      <c r="CT253" s="222" t="str">
        <f t="shared" si="1086"/>
        <v>H</v>
      </c>
      <c r="CU253" s="222" t="str">
        <f t="shared" si="1086"/>
        <v>H</v>
      </c>
      <c r="CV253" s="225" t="str">
        <f t="shared" si="1086"/>
        <v>H</v>
      </c>
      <c r="CW253" s="216" t="str">
        <f t="shared" si="1086"/>
        <v/>
      </c>
      <c r="CX253" s="216" t="str">
        <f t="shared" si="1086"/>
        <v/>
      </c>
      <c r="CY253" s="216" t="str">
        <f t="shared" si="1086"/>
        <v/>
      </c>
      <c r="CZ253" s="16"/>
      <c r="DA253" s="16"/>
      <c r="DB253" s="16"/>
      <c r="DC253" s="16"/>
      <c r="DD253" s="16"/>
      <c r="DE253" s="216"/>
      <c r="DF253" s="16"/>
      <c r="DG253" s="16"/>
      <c r="DH253" s="16"/>
      <c r="DI253" s="16"/>
      <c r="DJ253" s="16"/>
      <c r="DK253" s="16"/>
      <c r="DL253" s="16"/>
      <c r="DM253" s="16"/>
      <c r="DO253" s="17" t="str">
        <f>L253</f>
        <v>Bury Town</v>
      </c>
      <c r="DP253" s="21">
        <f t="shared" ref="DP253:DP261" si="1087">SUM(DW253:DY253)</f>
        <v>18</v>
      </c>
      <c r="DQ253" s="217">
        <f>(COUNTIF($CP253:$DM253,"H"))+(COUNTIF($CP254:$DM254,"H"))</f>
        <v>5</v>
      </c>
      <c r="DR253" s="217">
        <f>(COUNTIF($CP253:$DM253,"D"))+(COUNTIF($CP254:$DM254,"D"))</f>
        <v>2</v>
      </c>
      <c r="DS253" s="217">
        <f>(COUNTIF($CP253:$DM253,"A"))+(COUNTIF($CP254:$DM254,"A"))</f>
        <v>3</v>
      </c>
      <c r="DT253" s="11">
        <f>COUNTIF(CR$249:CR$262,"A")</f>
        <v>2</v>
      </c>
      <c r="DU253" s="11">
        <f>COUNTIF(CR$249:CR$262,"D")</f>
        <v>0</v>
      </c>
      <c r="DV253" s="11">
        <f>COUNTIF(CR$249:CR$262,"H")</f>
        <v>6</v>
      </c>
      <c r="DW253" s="21">
        <f t="shared" ref="DW253:DW261" si="1088">DQ253+DT253</f>
        <v>7</v>
      </c>
      <c r="DX253" s="21">
        <f t="shared" si="1062"/>
        <v>2</v>
      </c>
      <c r="DY253" s="21">
        <f t="shared" si="1062"/>
        <v>9</v>
      </c>
      <c r="DZ253" s="20">
        <f>SUM($AR253:$BO253)+SUM($AR254:$BO254)+SUM(BS$249:BS$262)</f>
        <v>46</v>
      </c>
      <c r="EA253" s="20">
        <f>SUM($BQ253:$CN253)+SUM($BQ254:$CN254)+SUM(AT$249:AT$262)</f>
        <v>41</v>
      </c>
      <c r="EB253" s="21">
        <f>(DW253*3)+DX253</f>
        <v>23</v>
      </c>
      <c r="EC253" s="20">
        <f>DZ253-EA253</f>
        <v>5</v>
      </c>
      <c r="ED253" s="9"/>
      <c r="EE253" s="11">
        <f>VLOOKUP($DO253,$B$249:$J$262,2,0)</f>
        <v>18</v>
      </c>
      <c r="EF253" s="11">
        <f>VLOOKUP($DO253,$B$249:$J$262,3,0)</f>
        <v>7</v>
      </c>
      <c r="EG253" s="11">
        <f>VLOOKUP($DO253,$B$249:$J$262,4,0)</f>
        <v>2</v>
      </c>
      <c r="EH253" s="11">
        <f>VLOOKUP($DO253,$B$249:$J$262,5,0)</f>
        <v>9</v>
      </c>
      <c r="EI253" s="11">
        <f>VLOOKUP($DO253,$B$249:$J$262,6,0)</f>
        <v>46</v>
      </c>
      <c r="EJ253" s="11">
        <f>VLOOKUP($DO253,$B$249:$J$262,7,0)</f>
        <v>41</v>
      </c>
      <c r="EK253" s="11">
        <f>VLOOKUP($DO253,$B$249:$J$262,8,0)</f>
        <v>23</v>
      </c>
      <c r="EL253" s="11">
        <f>VLOOKUP($DO253,$B$249:$J$262,9,0)</f>
        <v>5</v>
      </c>
      <c r="EN253" s="8">
        <f>IF(DP253=EE253,0,1)</f>
        <v>0</v>
      </c>
      <c r="EO253" s="8">
        <f>IF(DW253=EF253,0,1)</f>
        <v>0</v>
      </c>
      <c r="EP253" s="8">
        <f t="shared" ref="EP253:EU253" si="1089">IF(DX253=EG253,0,1)</f>
        <v>0</v>
      </c>
      <c r="EQ253" s="8">
        <f t="shared" si="1089"/>
        <v>0</v>
      </c>
      <c r="ER253" s="8">
        <f t="shared" si="1089"/>
        <v>0</v>
      </c>
      <c r="ES253" s="8">
        <f t="shared" si="1089"/>
        <v>0</v>
      </c>
      <c r="ET253" s="8">
        <f t="shared" si="1089"/>
        <v>0</v>
      </c>
      <c r="EU253" s="8">
        <f t="shared" si="1089"/>
        <v>0</v>
      </c>
      <c r="EW253" s="8" t="str">
        <f t="shared" si="1064"/>
        <v/>
      </c>
      <c r="EX253" s="8" t="str">
        <f t="shared" si="1065"/>
        <v/>
      </c>
      <c r="EY253" s="8" t="str">
        <f t="shared" si="1066"/>
        <v/>
      </c>
      <c r="EZ253" s="8" t="str">
        <f t="shared" si="1067"/>
        <v/>
      </c>
      <c r="FA253" s="8" t="str">
        <f t="shared" si="1068"/>
        <v/>
      </c>
      <c r="FB253" s="8" t="str">
        <f t="shared" si="1069"/>
        <v/>
      </c>
      <c r="FC253" s="8" t="str">
        <f t="shared" si="1070"/>
        <v/>
      </c>
      <c r="FD253" s="8" t="str">
        <f t="shared" si="1071"/>
        <v/>
      </c>
      <c r="FF253" s="31" t="s">
        <v>499</v>
      </c>
      <c r="FG253" s="61">
        <v>40</v>
      </c>
      <c r="FH253" s="60">
        <v>87</v>
      </c>
      <c r="FI253" s="59"/>
      <c r="FJ253" s="60">
        <v>29</v>
      </c>
      <c r="FK253" s="60">
        <v>69</v>
      </c>
      <c r="FL253" s="60">
        <v>30</v>
      </c>
      <c r="FM253" s="58">
        <v>47</v>
      </c>
    </row>
    <row r="254" spans="1:185" s="8" customFormat="1" ht="12.75" x14ac:dyDescent="0.2">
      <c r="A254" s="12">
        <f t="shared" si="1072"/>
        <v>6</v>
      </c>
      <c r="B254" s="8" t="s">
        <v>401</v>
      </c>
      <c r="C254" s="16">
        <v>18</v>
      </c>
      <c r="D254" s="16">
        <v>5</v>
      </c>
      <c r="E254" s="16">
        <v>3</v>
      </c>
      <c r="F254" s="16">
        <v>10</v>
      </c>
      <c r="G254" s="16">
        <v>27</v>
      </c>
      <c r="H254" s="16">
        <v>63</v>
      </c>
      <c r="I254" s="15">
        <v>18</v>
      </c>
      <c r="J254" s="16">
        <f t="shared" si="1058"/>
        <v>-36</v>
      </c>
      <c r="L254" s="218"/>
      <c r="M254" s="228" t="s">
        <v>143</v>
      </c>
      <c r="N254" s="29" t="s">
        <v>55</v>
      </c>
      <c r="O254" s="223"/>
      <c r="P254" s="29" t="s">
        <v>35</v>
      </c>
      <c r="Q254" s="220"/>
      <c r="R254" s="29" t="s">
        <v>55</v>
      </c>
      <c r="S254" s="227"/>
      <c r="T254" s="13"/>
      <c r="U254" s="13"/>
      <c r="V254" s="13"/>
      <c r="W254" s="13"/>
      <c r="X254" s="13"/>
      <c r="Y254" s="13"/>
      <c r="Z254" s="13"/>
      <c r="AA254" s="13"/>
      <c r="AB254" s="218"/>
      <c r="AC254" s="33" t="s">
        <v>3</v>
      </c>
      <c r="AD254" s="29" t="s">
        <v>285</v>
      </c>
      <c r="AE254" s="223"/>
      <c r="AF254" s="29" t="s">
        <v>71</v>
      </c>
      <c r="AG254" s="220"/>
      <c r="AH254" s="29" t="s">
        <v>221</v>
      </c>
      <c r="AI254" s="227"/>
      <c r="AJ254" s="13"/>
      <c r="AK254" s="13"/>
      <c r="AL254" s="13"/>
      <c r="AM254" s="13"/>
      <c r="AN254" s="1"/>
      <c r="AO254" s="1"/>
      <c r="AP254" s="1"/>
      <c r="AQ254" s="1"/>
      <c r="AR254" s="33">
        <f t="shared" si="1073"/>
        <v>3</v>
      </c>
      <c r="AS254" s="29">
        <f t="shared" si="1081"/>
        <v>1</v>
      </c>
      <c r="AT254" s="223"/>
      <c r="AU254" s="222">
        <f t="shared" si="1082"/>
        <v>1</v>
      </c>
      <c r="AV254" s="29" t="str">
        <f t="shared" si="1082"/>
        <v/>
      </c>
      <c r="AW254" s="29">
        <f t="shared" si="1082"/>
        <v>1</v>
      </c>
      <c r="AX254" s="32" t="str">
        <f t="shared" si="1082"/>
        <v/>
      </c>
      <c r="AY254" s="216"/>
      <c r="AZ254" s="216"/>
      <c r="BA254" s="216"/>
      <c r="BB254" s="216"/>
      <c r="BC254" s="216"/>
      <c r="BD254" s="216"/>
      <c r="BE254" s="216"/>
      <c r="BF254" s="216"/>
      <c r="BG254" s="216"/>
      <c r="BH254" s="216"/>
      <c r="BI254" s="216"/>
      <c r="BJ254" s="216"/>
      <c r="BK254" s="216"/>
      <c r="BL254" s="216"/>
      <c r="BM254" s="216"/>
      <c r="BN254" s="216"/>
      <c r="BO254" s="216"/>
      <c r="BP254" s="9"/>
      <c r="BQ254" s="33">
        <f t="shared" si="1075"/>
        <v>1</v>
      </c>
      <c r="BR254" s="29">
        <f t="shared" si="1083"/>
        <v>1</v>
      </c>
      <c r="BS254" s="223"/>
      <c r="BT254" s="222">
        <f t="shared" si="1084"/>
        <v>2</v>
      </c>
      <c r="BU254" s="29" t="str">
        <f t="shared" si="1084"/>
        <v/>
      </c>
      <c r="BV254" s="29">
        <f t="shared" si="1084"/>
        <v>1</v>
      </c>
      <c r="BW254" s="32" t="str">
        <f t="shared" si="1084"/>
        <v/>
      </c>
      <c r="BX254" s="216" t="str">
        <f t="shared" si="1084"/>
        <v/>
      </c>
      <c r="BY254" s="216" t="str">
        <f t="shared" si="1084"/>
        <v/>
      </c>
      <c r="BZ254" s="216" t="str">
        <f t="shared" si="1084"/>
        <v/>
      </c>
      <c r="CA254" s="216"/>
      <c r="CB254" s="216"/>
      <c r="CC254" s="216"/>
      <c r="CD254" s="216"/>
      <c r="CE254" s="216"/>
      <c r="CF254" s="216"/>
      <c r="CG254" s="216"/>
      <c r="CH254" s="216"/>
      <c r="CI254" s="216"/>
      <c r="CJ254" s="216"/>
      <c r="CK254" s="216"/>
      <c r="CL254" s="216"/>
      <c r="CM254" s="216"/>
      <c r="CN254" s="216"/>
      <c r="CP254" s="33" t="str">
        <f t="shared" si="1077"/>
        <v>H</v>
      </c>
      <c r="CQ254" s="29" t="str">
        <f t="shared" si="1085"/>
        <v>D</v>
      </c>
      <c r="CR254" s="223"/>
      <c r="CS254" s="222" t="str">
        <f t="shared" si="1086"/>
        <v>A</v>
      </c>
      <c r="CT254" s="29" t="str">
        <f t="shared" si="1086"/>
        <v/>
      </c>
      <c r="CU254" s="29" t="str">
        <f t="shared" si="1086"/>
        <v>D</v>
      </c>
      <c r="CV254" s="32" t="str">
        <f t="shared" si="1086"/>
        <v/>
      </c>
      <c r="CW254" s="216" t="str">
        <f t="shared" si="1086"/>
        <v/>
      </c>
      <c r="CX254" s="216" t="str">
        <f t="shared" si="1086"/>
        <v/>
      </c>
      <c r="CY254" s="216" t="str">
        <f t="shared" si="1086"/>
        <v/>
      </c>
      <c r="CZ254" s="16"/>
      <c r="DA254" s="16"/>
      <c r="DB254" s="16"/>
      <c r="DC254" s="16"/>
      <c r="DD254" s="16"/>
      <c r="DE254" s="216"/>
      <c r="DF254" s="16"/>
      <c r="DG254" s="16"/>
      <c r="DH254" s="16"/>
      <c r="DI254" s="16"/>
      <c r="DJ254" s="16"/>
      <c r="DK254" s="16"/>
      <c r="DL254" s="16"/>
      <c r="DM254" s="16"/>
      <c r="DO254" s="17"/>
      <c r="DP254" s="21"/>
      <c r="DQ254" s="11"/>
      <c r="DR254" s="11"/>
      <c r="DS254" s="11"/>
      <c r="DT254" s="11"/>
      <c r="DU254" s="11"/>
      <c r="DV254" s="11"/>
      <c r="DW254" s="21"/>
      <c r="DX254" s="21"/>
      <c r="DY254" s="21"/>
      <c r="DZ254" s="20"/>
      <c r="EA254" s="20"/>
      <c r="EB254" s="21"/>
      <c r="EC254" s="20"/>
      <c r="ED254" s="9"/>
      <c r="EE254" s="11"/>
      <c r="EF254" s="11"/>
      <c r="EG254" s="11"/>
      <c r="EH254" s="11"/>
      <c r="EI254" s="11"/>
      <c r="EJ254" s="11"/>
      <c r="EK254" s="11"/>
      <c r="EL254" s="11"/>
      <c r="EW254" s="8" t="str">
        <f t="shared" si="1064"/>
        <v/>
      </c>
      <c r="EX254" s="8" t="str">
        <f t="shared" si="1065"/>
        <v/>
      </c>
      <c r="EY254" s="8" t="str">
        <f t="shared" si="1066"/>
        <v/>
      </c>
      <c r="EZ254" s="8" t="str">
        <f t="shared" si="1067"/>
        <v/>
      </c>
      <c r="FA254" s="8" t="str">
        <f t="shared" si="1068"/>
        <v/>
      </c>
      <c r="FB254" s="8" t="str">
        <f t="shared" si="1069"/>
        <v/>
      </c>
      <c r="FC254" s="8" t="str">
        <f t="shared" si="1070"/>
        <v/>
      </c>
      <c r="FD254" s="8" t="str">
        <f t="shared" si="1071"/>
        <v/>
      </c>
      <c r="FE254" s="17"/>
      <c r="FF254" s="218"/>
      <c r="FG254" s="61">
        <v>53</v>
      </c>
      <c r="FH254" s="60">
        <v>44</v>
      </c>
      <c r="FI254" s="238"/>
      <c r="FJ254" s="60">
        <v>35</v>
      </c>
      <c r="FK254" s="241"/>
      <c r="FL254" s="60">
        <v>44</v>
      </c>
      <c r="FM254" s="242"/>
    </row>
    <row r="255" spans="1:185" s="8" customFormat="1" ht="12.75" x14ac:dyDescent="0.2">
      <c r="A255" s="12">
        <f t="shared" si="1072"/>
        <v>7</v>
      </c>
      <c r="B255" s="8" t="s">
        <v>424</v>
      </c>
      <c r="C255" s="16">
        <v>18</v>
      </c>
      <c r="D255" s="16">
        <v>1</v>
      </c>
      <c r="E255" s="16">
        <v>1</v>
      </c>
      <c r="F255" s="16">
        <v>16</v>
      </c>
      <c r="G255" s="16">
        <v>27</v>
      </c>
      <c r="H255" s="16">
        <v>82</v>
      </c>
      <c r="I255" s="15">
        <v>4</v>
      </c>
      <c r="J255" s="16">
        <f t="shared" si="1058"/>
        <v>-55</v>
      </c>
      <c r="L255" s="31" t="s">
        <v>464</v>
      </c>
      <c r="M255" s="33" t="s">
        <v>124</v>
      </c>
      <c r="N255" s="29" t="s">
        <v>145</v>
      </c>
      <c r="O255" s="29" t="s">
        <v>33</v>
      </c>
      <c r="P255" s="28"/>
      <c r="Q255" s="29" t="s">
        <v>101</v>
      </c>
      <c r="R255" s="29" t="s">
        <v>83</v>
      </c>
      <c r="S255" s="32" t="s">
        <v>52</v>
      </c>
      <c r="T255" s="13"/>
      <c r="U255" s="13"/>
      <c r="V255" s="13"/>
      <c r="W255" s="13"/>
      <c r="X255" s="13"/>
      <c r="Y255" s="13"/>
      <c r="Z255" s="13"/>
      <c r="AA255" s="13"/>
      <c r="AB255" s="31" t="s">
        <v>464</v>
      </c>
      <c r="AC255" s="33" t="s">
        <v>222</v>
      </c>
      <c r="AD255" s="29" t="s">
        <v>199</v>
      </c>
      <c r="AE255" s="29" t="s">
        <v>243</v>
      </c>
      <c r="AF255" s="28"/>
      <c r="AG255" s="29" t="s">
        <v>229</v>
      </c>
      <c r="AH255" s="29" t="s">
        <v>278</v>
      </c>
      <c r="AI255" s="32" t="s">
        <v>231</v>
      </c>
      <c r="AJ255" s="13"/>
      <c r="AK255" s="13"/>
      <c r="AL255" s="13"/>
      <c r="AM255" s="13"/>
      <c r="AN255" s="1"/>
      <c r="AO255" s="1"/>
      <c r="AP255" s="1"/>
      <c r="AQ255" s="1"/>
      <c r="AR255" s="33">
        <f t="shared" si="1073"/>
        <v>5</v>
      </c>
      <c r="AS255" s="29">
        <f t="shared" si="1081"/>
        <v>4</v>
      </c>
      <c r="AT255" s="29">
        <f t="shared" ref="AT255:AT262" si="1090">(IF(O255="","",(IF(MID(O255,2,1)="-",LEFT(O255,1),LEFT(O255,2)))+0))</f>
        <v>6</v>
      </c>
      <c r="AU255" s="223"/>
      <c r="AV255" s="29">
        <f t="shared" ref="AV255:AX256" si="1091">(IF(Q255="","",(IF(MID(Q255,2,1)="-",LEFT(Q255,1),LEFT(Q255,2)))+0))</f>
        <v>8</v>
      </c>
      <c r="AW255" s="29">
        <f t="shared" si="1091"/>
        <v>2</v>
      </c>
      <c r="AX255" s="32">
        <f t="shared" si="1091"/>
        <v>3</v>
      </c>
      <c r="AY255" s="216"/>
      <c r="AZ255" s="216"/>
      <c r="BA255" s="216"/>
      <c r="BB255" s="216"/>
      <c r="BC255" s="216"/>
      <c r="BD255" s="216"/>
      <c r="BE255" s="216"/>
      <c r="BF255" s="216"/>
      <c r="BG255" s="216"/>
      <c r="BH255" s="216"/>
      <c r="BI255" s="216"/>
      <c r="BJ255" s="216"/>
      <c r="BK255" s="216"/>
      <c r="BL255" s="216"/>
      <c r="BM255" s="216"/>
      <c r="BN255" s="216"/>
      <c r="BO255" s="216"/>
      <c r="BP255" s="9"/>
      <c r="BQ255" s="33">
        <f t="shared" si="1075"/>
        <v>3</v>
      </c>
      <c r="BR255" s="29">
        <f t="shared" si="1083"/>
        <v>2</v>
      </c>
      <c r="BS255" s="29">
        <f t="shared" ref="BS255:BS262" si="1092">(IF(O255="","",IF(RIGHT(O255,2)="10",RIGHT(O255,2),RIGHT(O255,1))+0))</f>
        <v>0</v>
      </c>
      <c r="BT255" s="223"/>
      <c r="BU255" s="29">
        <f t="shared" ref="BU255:BZ256" si="1093">(IF(Q255="","",IF(RIGHT(Q255,2)="10",RIGHT(Q255,2),RIGHT(Q255,1))+0))</f>
        <v>1</v>
      </c>
      <c r="BV255" s="29">
        <f t="shared" si="1093"/>
        <v>3</v>
      </c>
      <c r="BW255" s="32">
        <f t="shared" si="1093"/>
        <v>2</v>
      </c>
      <c r="BX255" s="216" t="str">
        <f t="shared" si="1093"/>
        <v/>
      </c>
      <c r="BY255" s="216" t="str">
        <f t="shared" si="1093"/>
        <v/>
      </c>
      <c r="BZ255" s="216" t="str">
        <f t="shared" si="1093"/>
        <v/>
      </c>
      <c r="CA255" s="216"/>
      <c r="CB255" s="216"/>
      <c r="CC255" s="216"/>
      <c r="CD255" s="216"/>
      <c r="CE255" s="216"/>
      <c r="CF255" s="216"/>
      <c r="CG255" s="216"/>
      <c r="CH255" s="216"/>
      <c r="CI255" s="216"/>
      <c r="CJ255" s="216"/>
      <c r="CK255" s="216"/>
      <c r="CL255" s="216"/>
      <c r="CM255" s="216"/>
      <c r="CN255" s="216"/>
      <c r="CP255" s="33" t="str">
        <f t="shared" si="1077"/>
        <v>H</v>
      </c>
      <c r="CQ255" s="29" t="str">
        <f t="shared" si="1085"/>
        <v>H</v>
      </c>
      <c r="CR255" s="29" t="str">
        <f t="shared" ref="CR255:CR262" si="1094">(IF(O255="","",IF(AT255&gt;BS255,"H",IF(AT255&lt;BS255,"A","D"))))</f>
        <v>H</v>
      </c>
      <c r="CS255" s="223"/>
      <c r="CT255" s="29" t="str">
        <f t="shared" ref="CT255:CY256" si="1095">(IF(Q255="","",IF(AV255&gt;BU255,"H",IF(AV255&lt;BU255,"A","D"))))</f>
        <v>H</v>
      </c>
      <c r="CU255" s="29" t="str">
        <f t="shared" si="1095"/>
        <v>A</v>
      </c>
      <c r="CV255" s="32" t="str">
        <f t="shared" si="1095"/>
        <v>H</v>
      </c>
      <c r="CW255" s="216" t="str">
        <f t="shared" si="1095"/>
        <v/>
      </c>
      <c r="CX255" s="216" t="str">
        <f t="shared" si="1095"/>
        <v/>
      </c>
      <c r="CY255" s="216" t="str">
        <f t="shared" si="1095"/>
        <v/>
      </c>
      <c r="CZ255" s="16"/>
      <c r="DA255" s="16"/>
      <c r="DB255" s="16"/>
      <c r="DC255" s="16"/>
      <c r="DD255" s="16"/>
      <c r="DE255" s="216"/>
      <c r="DF255" s="16"/>
      <c r="DG255" s="16"/>
      <c r="DH255" s="16"/>
      <c r="DI255" s="16"/>
      <c r="DJ255" s="16"/>
      <c r="DK255" s="16"/>
      <c r="DL255" s="16"/>
      <c r="DM255" s="16"/>
      <c r="DO255" s="17" t="str">
        <f>L255</f>
        <v>Haringey Borough</v>
      </c>
      <c r="DP255" s="21">
        <f t="shared" si="1087"/>
        <v>18</v>
      </c>
      <c r="DQ255" s="217">
        <f>(COUNTIF($CP255:$DM255,"H"))+(COUNTIF($CP256:$DM256,"H"))</f>
        <v>8</v>
      </c>
      <c r="DR255" s="217">
        <f>(COUNTIF($CP255:$DM255,"D"))+(COUNTIF($CP256:$DM256,"D"))</f>
        <v>0</v>
      </c>
      <c r="DS255" s="217">
        <f>(COUNTIF($CP255:$DM255,"A"))+(COUNTIF($CP256:$DM256,"A"))</f>
        <v>1</v>
      </c>
      <c r="DT255" s="11">
        <f>COUNTIF(CS$249:CS$262,"A")</f>
        <v>6</v>
      </c>
      <c r="DU255" s="11">
        <f>COUNTIF(CS$249:CS$262,"D")</f>
        <v>2</v>
      </c>
      <c r="DV255" s="11">
        <f>COUNTIF(CS$249:CS$262,"H")</f>
        <v>1</v>
      </c>
      <c r="DW255" s="21">
        <f t="shared" si="1088"/>
        <v>14</v>
      </c>
      <c r="DX255" s="21">
        <f t="shared" si="1062"/>
        <v>2</v>
      </c>
      <c r="DY255" s="21">
        <f t="shared" si="1062"/>
        <v>2</v>
      </c>
      <c r="DZ255" s="20">
        <f>SUM($AR255:$BO255)+SUM($AR256:$BO256)+SUM(BT$249:BT$262)</f>
        <v>76</v>
      </c>
      <c r="EA255" s="20">
        <f>SUM($BQ255:$CN255)+SUM($BQ256:$CN256)+SUM(AU$249:AU$262)</f>
        <v>29</v>
      </c>
      <c r="EB255" s="21">
        <f>(DW255*3)+DX255</f>
        <v>44</v>
      </c>
      <c r="EC255" s="20">
        <f>DZ255-EA255</f>
        <v>47</v>
      </c>
      <c r="ED255" s="9"/>
      <c r="EE255" s="11">
        <f>VLOOKUP($DO255,$B$249:$J$262,2,0)</f>
        <v>18</v>
      </c>
      <c r="EF255" s="11">
        <f>VLOOKUP($DO255,$B$249:$J$262,3,0)</f>
        <v>14</v>
      </c>
      <c r="EG255" s="11">
        <f>VLOOKUP($DO255,$B$249:$J$262,4,0)</f>
        <v>2</v>
      </c>
      <c r="EH255" s="11">
        <f>VLOOKUP($DO255,$B$249:$J$262,5,0)</f>
        <v>2</v>
      </c>
      <c r="EI255" s="11">
        <f>VLOOKUP($DO255,$B$249:$J$262,6,0)</f>
        <v>76</v>
      </c>
      <c r="EJ255" s="11">
        <f>VLOOKUP($DO255,$B$249:$J$262,7,0)</f>
        <v>29</v>
      </c>
      <c r="EK255" s="11">
        <f>VLOOKUP($DO255,$B$249:$J$262,8,0)</f>
        <v>44</v>
      </c>
      <c r="EL255" s="11">
        <f>VLOOKUP($DO255,$B$249:$J$262,9,0)</f>
        <v>47</v>
      </c>
      <c r="EN255" s="8">
        <f>IF(DP255=EE255,0,1)</f>
        <v>0</v>
      </c>
      <c r="EO255" s="8">
        <f>IF(DW255=EF255,0,1)</f>
        <v>0</v>
      </c>
      <c r="EP255" s="8">
        <f t="shared" ref="EP255:EU255" si="1096">IF(DX255=EG255,0,1)</f>
        <v>0</v>
      </c>
      <c r="EQ255" s="8">
        <f t="shared" si="1096"/>
        <v>0</v>
      </c>
      <c r="ER255" s="8">
        <f t="shared" si="1096"/>
        <v>0</v>
      </c>
      <c r="ES255" s="8">
        <f t="shared" si="1096"/>
        <v>0</v>
      </c>
      <c r="ET255" s="8">
        <f t="shared" si="1096"/>
        <v>0</v>
      </c>
      <c r="EU255" s="8">
        <f t="shared" si="1096"/>
        <v>0</v>
      </c>
      <c r="EW255" s="8" t="str">
        <f t="shared" si="1064"/>
        <v/>
      </c>
      <c r="EX255" s="8" t="str">
        <f t="shared" si="1065"/>
        <v/>
      </c>
      <c r="EY255" s="8" t="str">
        <f t="shared" si="1066"/>
        <v/>
      </c>
      <c r="EZ255" s="8" t="str">
        <f t="shared" si="1067"/>
        <v/>
      </c>
      <c r="FA255" s="8" t="str">
        <f t="shared" si="1068"/>
        <v/>
      </c>
      <c r="FB255" s="8" t="str">
        <f t="shared" si="1069"/>
        <v/>
      </c>
      <c r="FC255" s="8" t="str">
        <f t="shared" si="1070"/>
        <v/>
      </c>
      <c r="FD255" s="8" t="str">
        <f t="shared" si="1071"/>
        <v/>
      </c>
      <c r="FE255" s="17"/>
      <c r="FF255" s="31" t="s">
        <v>464</v>
      </c>
      <c r="FG255" s="61">
        <v>30</v>
      </c>
      <c r="FH255" s="60">
        <v>27</v>
      </c>
      <c r="FI255" s="60">
        <v>47</v>
      </c>
      <c r="FJ255" s="59"/>
      <c r="FK255" s="60">
        <v>27</v>
      </c>
      <c r="FL255" s="60">
        <v>54</v>
      </c>
      <c r="FM255" s="58">
        <v>33</v>
      </c>
    </row>
    <row r="256" spans="1:185" s="8" customFormat="1" ht="12.75" x14ac:dyDescent="0.2">
      <c r="A256" s="12"/>
      <c r="B256" s="226"/>
      <c r="C256" s="211"/>
      <c r="D256" s="14">
        <f>SUM(D249:D255)</f>
        <v>55</v>
      </c>
      <c r="E256" s="14">
        <f>SUM(E249:E255)</f>
        <v>16</v>
      </c>
      <c r="F256" s="14">
        <f>SUM(F249:F255)</f>
        <v>55</v>
      </c>
      <c r="G256" s="14">
        <f>SUM(G249:G255)</f>
        <v>333</v>
      </c>
      <c r="H256" s="14">
        <f>SUM(H249:H255)</f>
        <v>333</v>
      </c>
      <c r="I256" s="210"/>
      <c r="J256" s="14">
        <f>SUM(J249:J255)</f>
        <v>0</v>
      </c>
      <c r="L256" s="218"/>
      <c r="M256" s="33" t="s">
        <v>101</v>
      </c>
      <c r="N256" s="220"/>
      <c r="O256" s="220"/>
      <c r="P256" s="223"/>
      <c r="Q256" s="220"/>
      <c r="R256" s="29" t="s">
        <v>28</v>
      </c>
      <c r="S256" s="32" t="s">
        <v>101</v>
      </c>
      <c r="T256" s="13"/>
      <c r="U256" s="13"/>
      <c r="V256" s="13"/>
      <c r="W256" s="13"/>
      <c r="X256" s="13"/>
      <c r="Y256" s="13"/>
      <c r="Z256" s="13"/>
      <c r="AA256" s="13"/>
      <c r="AB256" s="218"/>
      <c r="AC256" s="33" t="s">
        <v>387</v>
      </c>
      <c r="AD256" s="220"/>
      <c r="AE256" s="220"/>
      <c r="AF256" s="223"/>
      <c r="AG256" s="220"/>
      <c r="AH256" s="29" t="s">
        <v>272</v>
      </c>
      <c r="AI256" s="32" t="s">
        <v>292</v>
      </c>
      <c r="AJ256" s="13"/>
      <c r="AK256" s="13"/>
      <c r="AL256" s="13"/>
      <c r="AM256" s="13"/>
      <c r="AN256" s="1"/>
      <c r="AO256" s="1"/>
      <c r="AP256" s="1"/>
      <c r="AQ256" s="1"/>
      <c r="AR256" s="33">
        <f t="shared" si="1073"/>
        <v>8</v>
      </c>
      <c r="AS256" s="29" t="str">
        <f t="shared" si="1081"/>
        <v/>
      </c>
      <c r="AT256" s="29" t="str">
        <f t="shared" si="1090"/>
        <v/>
      </c>
      <c r="AU256" s="223"/>
      <c r="AV256" s="29" t="str">
        <f t="shared" si="1091"/>
        <v/>
      </c>
      <c r="AW256" s="29">
        <f t="shared" si="1091"/>
        <v>3</v>
      </c>
      <c r="AX256" s="32">
        <f t="shared" si="1091"/>
        <v>8</v>
      </c>
      <c r="AY256" s="216"/>
      <c r="AZ256" s="216"/>
      <c r="BA256" s="216"/>
      <c r="BB256" s="216"/>
      <c r="BC256" s="216"/>
      <c r="BD256" s="216"/>
      <c r="BE256" s="216"/>
      <c r="BF256" s="216"/>
      <c r="BG256" s="216"/>
      <c r="BH256" s="216"/>
      <c r="BI256" s="216"/>
      <c r="BJ256" s="216"/>
      <c r="BK256" s="216"/>
      <c r="BL256" s="216"/>
      <c r="BM256" s="216"/>
      <c r="BN256" s="216"/>
      <c r="BO256" s="216"/>
      <c r="BP256" s="9"/>
      <c r="BQ256" s="33">
        <f t="shared" si="1075"/>
        <v>1</v>
      </c>
      <c r="BR256" s="29" t="str">
        <f t="shared" si="1083"/>
        <v/>
      </c>
      <c r="BS256" s="29" t="str">
        <f t="shared" si="1092"/>
        <v/>
      </c>
      <c r="BT256" s="223"/>
      <c r="BU256" s="29" t="str">
        <f t="shared" si="1093"/>
        <v/>
      </c>
      <c r="BV256" s="29">
        <f t="shared" si="1093"/>
        <v>0</v>
      </c>
      <c r="BW256" s="32">
        <f t="shared" si="1093"/>
        <v>1</v>
      </c>
      <c r="BX256" s="216" t="str">
        <f t="shared" si="1093"/>
        <v/>
      </c>
      <c r="BY256" s="216" t="str">
        <f t="shared" si="1093"/>
        <v/>
      </c>
      <c r="BZ256" s="216" t="str">
        <f t="shared" si="1093"/>
        <v/>
      </c>
      <c r="CA256" s="216"/>
      <c r="CB256" s="216"/>
      <c r="CC256" s="216"/>
      <c r="CD256" s="216"/>
      <c r="CE256" s="216"/>
      <c r="CF256" s="216"/>
      <c r="CG256" s="216"/>
      <c r="CH256" s="216"/>
      <c r="CI256" s="216"/>
      <c r="CJ256" s="216"/>
      <c r="CK256" s="216"/>
      <c r="CL256" s="216"/>
      <c r="CM256" s="216"/>
      <c r="CN256" s="216"/>
      <c r="CP256" s="33" t="str">
        <f t="shared" si="1077"/>
        <v>H</v>
      </c>
      <c r="CQ256" s="29" t="str">
        <f t="shared" si="1085"/>
        <v/>
      </c>
      <c r="CR256" s="29" t="str">
        <f t="shared" si="1094"/>
        <v/>
      </c>
      <c r="CS256" s="223"/>
      <c r="CT256" s="29" t="str">
        <f t="shared" si="1095"/>
        <v/>
      </c>
      <c r="CU256" s="29" t="str">
        <f t="shared" si="1095"/>
        <v>H</v>
      </c>
      <c r="CV256" s="32" t="str">
        <f t="shared" si="1095"/>
        <v>H</v>
      </c>
      <c r="CW256" s="216" t="str">
        <f t="shared" si="1095"/>
        <v/>
      </c>
      <c r="CX256" s="216" t="str">
        <f t="shared" si="1095"/>
        <v/>
      </c>
      <c r="CY256" s="216" t="str">
        <f t="shared" si="1095"/>
        <v/>
      </c>
      <c r="CZ256" s="16"/>
      <c r="DA256" s="16"/>
      <c r="DB256" s="16"/>
      <c r="DC256" s="16"/>
      <c r="DD256" s="16"/>
      <c r="DE256" s="216"/>
      <c r="DF256" s="16"/>
      <c r="DG256" s="16"/>
      <c r="DH256" s="16"/>
      <c r="DI256" s="16"/>
      <c r="DJ256" s="16"/>
      <c r="DK256" s="16"/>
      <c r="DL256" s="16"/>
      <c r="DM256" s="16"/>
      <c r="DO256" s="17"/>
      <c r="DP256" s="21"/>
      <c r="DQ256" s="11"/>
      <c r="DR256" s="11"/>
      <c r="DS256" s="11"/>
      <c r="DT256" s="11"/>
      <c r="DU256" s="11"/>
      <c r="DV256" s="11"/>
      <c r="DW256" s="21"/>
      <c r="DX256" s="21"/>
      <c r="DY256" s="21"/>
      <c r="DZ256" s="20"/>
      <c r="EA256" s="20"/>
      <c r="EB256" s="21"/>
      <c r="EC256" s="20"/>
      <c r="ED256" s="9"/>
      <c r="EE256" s="11"/>
      <c r="EF256" s="11"/>
      <c r="EG256" s="11"/>
      <c r="EH256" s="11"/>
      <c r="EI256" s="11"/>
      <c r="EJ256" s="11"/>
      <c r="EK256" s="11"/>
      <c r="EL256" s="11"/>
      <c r="EW256" s="8" t="str">
        <f t="shared" si="1064"/>
        <v/>
      </c>
      <c r="EX256" s="8" t="str">
        <f t="shared" si="1065"/>
        <v/>
      </c>
      <c r="EY256" s="8" t="str">
        <f t="shared" si="1066"/>
        <v/>
      </c>
      <c r="EZ256" s="8" t="str">
        <f t="shared" si="1067"/>
        <v/>
      </c>
      <c r="FA256" s="8" t="str">
        <f t="shared" si="1068"/>
        <v/>
      </c>
      <c r="FB256" s="8" t="str">
        <f t="shared" si="1069"/>
        <v/>
      </c>
      <c r="FC256" s="8" t="str">
        <f t="shared" si="1070"/>
        <v/>
      </c>
      <c r="FD256" s="8" t="str">
        <f t="shared" si="1071"/>
        <v/>
      </c>
      <c r="FF256" s="218"/>
      <c r="FG256" s="61">
        <v>32</v>
      </c>
      <c r="FH256" s="241"/>
      <c r="FI256" s="241"/>
      <c r="FJ256" s="238"/>
      <c r="FK256" s="241"/>
      <c r="FL256" s="60">
        <v>27</v>
      </c>
      <c r="FM256" s="58">
        <v>33</v>
      </c>
    </row>
    <row r="257" spans="1:185" s="8" customFormat="1" ht="12.75" x14ac:dyDescent="0.2">
      <c r="A257" s="12"/>
      <c r="B257" s="12"/>
      <c r="C257" s="211"/>
      <c r="D257" s="211"/>
      <c r="E257" s="211"/>
      <c r="F257" s="211"/>
      <c r="G257" s="211"/>
      <c r="H257" s="211"/>
      <c r="I257" s="212"/>
      <c r="J257" s="213"/>
      <c r="L257" s="31" t="s">
        <v>424</v>
      </c>
      <c r="M257" s="33" t="s">
        <v>99</v>
      </c>
      <c r="N257" s="29" t="s">
        <v>238</v>
      </c>
      <c r="O257" s="29" t="s">
        <v>35</v>
      </c>
      <c r="P257" s="29" t="s">
        <v>21</v>
      </c>
      <c r="Q257" s="28"/>
      <c r="R257" s="29" t="s">
        <v>210</v>
      </c>
      <c r="S257" s="32" t="s">
        <v>62</v>
      </c>
      <c r="T257" s="13"/>
      <c r="U257" s="13"/>
      <c r="V257" s="13"/>
      <c r="W257" s="13"/>
      <c r="X257" s="13"/>
      <c r="Y257" s="13"/>
      <c r="Z257" s="13"/>
      <c r="AA257" s="13"/>
      <c r="AB257" s="31" t="s">
        <v>424</v>
      </c>
      <c r="AC257" s="33" t="s">
        <v>418</v>
      </c>
      <c r="AD257" s="29" t="s">
        <v>58</v>
      </c>
      <c r="AE257" s="29" t="s">
        <v>390</v>
      </c>
      <c r="AF257" s="29" t="s">
        <v>362</v>
      </c>
      <c r="AG257" s="28"/>
      <c r="AH257" s="29" t="s">
        <v>342</v>
      </c>
      <c r="AI257" s="32" t="s">
        <v>59</v>
      </c>
      <c r="AJ257" s="13"/>
      <c r="AK257" s="13"/>
      <c r="AL257" s="13"/>
      <c r="AM257" s="13"/>
      <c r="AN257" s="1"/>
      <c r="AO257" s="1"/>
      <c r="AP257" s="1"/>
      <c r="AQ257" s="1"/>
      <c r="AR257" s="33">
        <f t="shared" si="1073"/>
        <v>1</v>
      </c>
      <c r="AS257" s="29">
        <f t="shared" si="1081"/>
        <v>1</v>
      </c>
      <c r="AT257" s="29">
        <f t="shared" si="1090"/>
        <v>1</v>
      </c>
      <c r="AU257" s="29">
        <f t="shared" ref="AU257:AU262" si="1097">(IF(P257="","",(IF(MID(P257,2,1)="-",LEFT(P257,1),LEFT(P257,2)))+0))</f>
        <v>2</v>
      </c>
      <c r="AV257" s="223"/>
      <c r="AW257" s="222">
        <f>(IF(R257="","",(IF(MID(R257,2,1)="-",LEFT(R257,1),LEFT(R257,2)))+0))</f>
        <v>0</v>
      </c>
      <c r="AX257" s="225">
        <f>(IF(S257="","",(IF(MID(S257,2,1)="-",LEFT(S257,1),LEFT(S257,2)))+0))</f>
        <v>4</v>
      </c>
      <c r="AY257" s="216"/>
      <c r="AZ257" s="216"/>
      <c r="BA257" s="216"/>
      <c r="BB257" s="216"/>
      <c r="BC257" s="216"/>
      <c r="BD257" s="216"/>
      <c r="BE257" s="216"/>
      <c r="BF257" s="216"/>
      <c r="BG257" s="216"/>
      <c r="BH257" s="216"/>
      <c r="BI257" s="216"/>
      <c r="BJ257" s="216"/>
      <c r="BK257" s="216"/>
      <c r="BL257" s="216"/>
      <c r="BM257" s="216"/>
      <c r="BN257" s="216"/>
      <c r="BO257" s="216"/>
      <c r="BP257" s="34"/>
      <c r="BQ257" s="33">
        <f t="shared" si="1075"/>
        <v>5</v>
      </c>
      <c r="BR257" s="29">
        <f t="shared" si="1083"/>
        <v>7</v>
      </c>
      <c r="BS257" s="29">
        <f t="shared" si="1092"/>
        <v>2</v>
      </c>
      <c r="BT257" s="29">
        <f t="shared" ref="BT257:BT262" si="1098">(IF(P257="","",IF(RIGHT(P257,2)="10",RIGHT(P257,2),RIGHT(P257,1))+0))</f>
        <v>2</v>
      </c>
      <c r="BU257" s="223"/>
      <c r="BV257" s="222">
        <f t="shared" ref="BV257:BZ258" si="1099">(IF(R257="","",IF(RIGHT(R257,2)="10",RIGHT(R257,2),RIGHT(R257,1))+0))</f>
        <v>7</v>
      </c>
      <c r="BW257" s="225">
        <f t="shared" si="1099"/>
        <v>1</v>
      </c>
      <c r="BX257" s="216" t="str">
        <f t="shared" si="1099"/>
        <v/>
      </c>
      <c r="BY257" s="216" t="str">
        <f t="shared" si="1099"/>
        <v/>
      </c>
      <c r="BZ257" s="216" t="str">
        <f t="shared" si="1099"/>
        <v/>
      </c>
      <c r="CA257" s="216"/>
      <c r="CB257" s="216"/>
      <c r="CC257" s="216"/>
      <c r="CD257" s="216"/>
      <c r="CE257" s="216"/>
      <c r="CF257" s="216"/>
      <c r="CG257" s="216"/>
      <c r="CH257" s="216"/>
      <c r="CI257" s="216"/>
      <c r="CJ257" s="216"/>
      <c r="CK257" s="216"/>
      <c r="CL257" s="216"/>
      <c r="CM257" s="216"/>
      <c r="CN257" s="216"/>
      <c r="CO257" s="17"/>
      <c r="CP257" s="33" t="str">
        <f t="shared" si="1077"/>
        <v>A</v>
      </c>
      <c r="CQ257" s="29" t="str">
        <f t="shared" si="1085"/>
        <v>A</v>
      </c>
      <c r="CR257" s="29" t="str">
        <f t="shared" si="1094"/>
        <v>A</v>
      </c>
      <c r="CS257" s="29" t="str">
        <f t="shared" ref="CS257:CS262" si="1100">(IF(P257="","",IF(AU257&gt;BT257,"H",IF(AU257&lt;BT257,"A","D"))))</f>
        <v>D</v>
      </c>
      <c r="CT257" s="223"/>
      <c r="CU257" s="222" t="str">
        <f t="shared" ref="CU257:CY258" si="1101">(IF(R257="","",IF(AW257&gt;BV257,"H",IF(AW257&lt;BV257,"A","D"))))</f>
        <v>A</v>
      </c>
      <c r="CV257" s="225" t="str">
        <f t="shared" si="1101"/>
        <v>H</v>
      </c>
      <c r="CW257" s="216" t="str">
        <f t="shared" si="1101"/>
        <v/>
      </c>
      <c r="CX257" s="216" t="str">
        <f t="shared" si="1101"/>
        <v/>
      </c>
      <c r="CY257" s="216" t="str">
        <f t="shared" si="1101"/>
        <v/>
      </c>
      <c r="CZ257" s="16"/>
      <c r="DA257" s="16"/>
      <c r="DB257" s="16"/>
      <c r="DC257" s="16"/>
      <c r="DD257" s="16"/>
      <c r="DE257" s="216"/>
      <c r="DF257" s="16"/>
      <c r="DG257" s="16"/>
      <c r="DH257" s="16"/>
      <c r="DI257" s="16"/>
      <c r="DJ257" s="16"/>
      <c r="DK257" s="16"/>
      <c r="DL257" s="16"/>
      <c r="DM257" s="16"/>
      <c r="DN257" s="17"/>
      <c r="DO257" s="17" t="str">
        <f>L257</f>
        <v>Heybridge Swifts</v>
      </c>
      <c r="DP257" s="21">
        <f t="shared" si="1087"/>
        <v>18</v>
      </c>
      <c r="DQ257" s="217">
        <f>(COUNTIF($CP257:$DM257,"H"))+(COUNTIF($CP258:$DM258,"H"))</f>
        <v>1</v>
      </c>
      <c r="DR257" s="217">
        <f>(COUNTIF($CP257:$DM257,"D"))+(COUNTIF($CP258:$DM258,"D"))</f>
        <v>1</v>
      </c>
      <c r="DS257" s="217">
        <f>(COUNTIF($CP257:$DM257,"A"))+(COUNTIF($CP258:$DM258,"A"))</f>
        <v>8</v>
      </c>
      <c r="DT257" s="11">
        <f>COUNTIF(CT$249:CT$262,"A")</f>
        <v>0</v>
      </c>
      <c r="DU257" s="11">
        <f>COUNTIF(CT$249:CT$262,"D")</f>
        <v>0</v>
      </c>
      <c r="DV257" s="11">
        <f>COUNTIF(CT$249:CT$262,"H")</f>
        <v>8</v>
      </c>
      <c r="DW257" s="21">
        <f t="shared" si="1088"/>
        <v>1</v>
      </c>
      <c r="DX257" s="21">
        <f t="shared" si="1062"/>
        <v>1</v>
      </c>
      <c r="DY257" s="21">
        <f t="shared" si="1062"/>
        <v>16</v>
      </c>
      <c r="DZ257" s="20">
        <f>SUM($AR257:$BO257)+SUM($AR258:$BO258)+SUM(BU$249:BU$262)</f>
        <v>27</v>
      </c>
      <c r="EA257" s="20">
        <f>SUM($BQ257:$CN257)+SUM($BQ258:$CN258)+SUM(AV$249:AV$262)</f>
        <v>82</v>
      </c>
      <c r="EB257" s="21">
        <f>(DW257*3)+DX257</f>
        <v>4</v>
      </c>
      <c r="EC257" s="20">
        <f>DZ257-EA257</f>
        <v>-55</v>
      </c>
      <c r="ED257" s="9"/>
      <c r="EE257" s="11">
        <f>VLOOKUP($DO257,$B$249:$J$262,2,0)</f>
        <v>18</v>
      </c>
      <c r="EF257" s="11">
        <f>VLOOKUP($DO257,$B$249:$J$262,3,0)</f>
        <v>1</v>
      </c>
      <c r="EG257" s="11">
        <f>VLOOKUP($DO257,$B$249:$J$262,4,0)</f>
        <v>1</v>
      </c>
      <c r="EH257" s="11">
        <f>VLOOKUP($DO257,$B$249:$J$262,5,0)</f>
        <v>16</v>
      </c>
      <c r="EI257" s="11">
        <f>VLOOKUP($DO257,$B$249:$J$262,6,0)</f>
        <v>27</v>
      </c>
      <c r="EJ257" s="11">
        <f>VLOOKUP($DO257,$B$249:$J$262,7,0)</f>
        <v>82</v>
      </c>
      <c r="EK257" s="11">
        <f>VLOOKUP($DO257,$B$249:$J$262,8,0)</f>
        <v>4</v>
      </c>
      <c r="EL257" s="11">
        <f>VLOOKUP($DO257,$B$249:$J$262,9,0)</f>
        <v>-55</v>
      </c>
      <c r="EM257" s="17"/>
      <c r="EN257" s="8">
        <f>IF(DP257=EE257,0,1)</f>
        <v>0</v>
      </c>
      <c r="EO257" s="8">
        <f>IF(DW257=EF257,0,1)</f>
        <v>0</v>
      </c>
      <c r="EP257" s="8">
        <f t="shared" ref="EP257:EU257" si="1102">IF(DX257=EG257,0,1)</f>
        <v>0</v>
      </c>
      <c r="EQ257" s="8">
        <f t="shared" si="1102"/>
        <v>0</v>
      </c>
      <c r="ER257" s="8">
        <f t="shared" si="1102"/>
        <v>0</v>
      </c>
      <c r="ES257" s="8">
        <f t="shared" si="1102"/>
        <v>0</v>
      </c>
      <c r="ET257" s="8">
        <f t="shared" si="1102"/>
        <v>0</v>
      </c>
      <c r="EU257" s="8">
        <f t="shared" si="1102"/>
        <v>0</v>
      </c>
      <c r="EW257" s="8" t="str">
        <f t="shared" si="1064"/>
        <v/>
      </c>
      <c r="EX257" s="8" t="str">
        <f t="shared" si="1065"/>
        <v/>
      </c>
      <c r="EY257" s="8" t="str">
        <f t="shared" si="1066"/>
        <v/>
      </c>
      <c r="EZ257" s="8" t="str">
        <f t="shared" si="1067"/>
        <v/>
      </c>
      <c r="FA257" s="8" t="str">
        <f t="shared" si="1068"/>
        <v/>
      </c>
      <c r="FB257" s="8" t="str">
        <f t="shared" si="1069"/>
        <v/>
      </c>
      <c r="FC257" s="8" t="str">
        <f t="shared" si="1070"/>
        <v/>
      </c>
      <c r="FD257" s="8" t="str">
        <f t="shared" si="1071"/>
        <v/>
      </c>
      <c r="FE257" s="17"/>
      <c r="FF257" s="31" t="s">
        <v>424</v>
      </c>
      <c r="FG257" s="61">
        <v>45</v>
      </c>
      <c r="FH257" s="60">
        <v>51</v>
      </c>
      <c r="FI257" s="60">
        <v>42</v>
      </c>
      <c r="FJ257" s="60">
        <v>42</v>
      </c>
      <c r="FK257" s="59"/>
      <c r="FL257" s="60">
        <v>40</v>
      </c>
      <c r="FM257" s="58">
        <v>55</v>
      </c>
    </row>
    <row r="258" spans="1:185" s="8" customFormat="1" ht="12.75" x14ac:dyDescent="0.2">
      <c r="A258" s="12"/>
      <c r="B258" s="247" t="s">
        <v>530</v>
      </c>
      <c r="C258" s="248"/>
      <c r="D258" s="248"/>
      <c r="E258" s="248"/>
      <c r="F258" s="248"/>
      <c r="G258" s="248"/>
      <c r="H258" s="248"/>
      <c r="I258" s="249"/>
      <c r="J258" s="250"/>
      <c r="L258" s="218"/>
      <c r="M258" s="224"/>
      <c r="N258" s="29" t="s">
        <v>487</v>
      </c>
      <c r="O258" s="29" t="s">
        <v>165</v>
      </c>
      <c r="P258" s="29" t="s">
        <v>165</v>
      </c>
      <c r="Q258" s="223"/>
      <c r="R258" s="220"/>
      <c r="S258" s="246" t="s">
        <v>86</v>
      </c>
      <c r="T258" s="13"/>
      <c r="U258" s="13"/>
      <c r="V258" s="13"/>
      <c r="W258" s="13"/>
      <c r="X258" s="13"/>
      <c r="Y258" s="13"/>
      <c r="Z258" s="13"/>
      <c r="AA258" s="13"/>
      <c r="AB258" s="218"/>
      <c r="AC258" s="224"/>
      <c r="AD258" s="29" t="s">
        <v>330</v>
      </c>
      <c r="AE258" s="29" t="s">
        <v>331</v>
      </c>
      <c r="AF258" s="29" t="s">
        <v>529</v>
      </c>
      <c r="AG258" s="223"/>
      <c r="AH258" s="220"/>
      <c r="AI258" s="32" t="s">
        <v>313</v>
      </c>
      <c r="AJ258" s="13"/>
      <c r="AK258" s="13"/>
      <c r="AL258" s="13"/>
      <c r="AM258" s="13"/>
      <c r="AN258" s="1"/>
      <c r="AO258" s="1"/>
      <c r="AP258" s="1"/>
      <c r="AQ258" s="1"/>
      <c r="AR258" s="33" t="str">
        <f t="shared" si="1073"/>
        <v/>
      </c>
      <c r="AS258" s="29">
        <f t="shared" si="1081"/>
        <v>2</v>
      </c>
      <c r="AT258" s="29">
        <f t="shared" si="1090"/>
        <v>3</v>
      </c>
      <c r="AU258" s="29">
        <f t="shared" si="1097"/>
        <v>3</v>
      </c>
      <c r="AV258" s="223"/>
      <c r="AW258" s="222" t="str">
        <f>(IF(R258="","",(IF(MID(R258,2,1)="-",LEFT(R258,1),LEFT(R258,2)))+0))</f>
        <v/>
      </c>
      <c r="AX258" s="32">
        <f>(IF(S258="","",(IF(MID(S258,2,1)="-",LEFT(S258,1),LEFT(S258,2)))+0))</f>
        <v>4</v>
      </c>
      <c r="AY258" s="216"/>
      <c r="AZ258" s="216"/>
      <c r="BA258" s="216"/>
      <c r="BB258" s="216"/>
      <c r="BC258" s="216"/>
      <c r="BD258" s="216"/>
      <c r="BE258" s="216"/>
      <c r="BF258" s="216"/>
      <c r="BG258" s="216"/>
      <c r="BH258" s="216"/>
      <c r="BI258" s="216"/>
      <c r="BJ258" s="216"/>
      <c r="BK258" s="216"/>
      <c r="BL258" s="216"/>
      <c r="BM258" s="216"/>
      <c r="BN258" s="216"/>
      <c r="BO258" s="216"/>
      <c r="BP258" s="9"/>
      <c r="BQ258" s="33" t="str">
        <f t="shared" si="1075"/>
        <v/>
      </c>
      <c r="BR258" s="29">
        <f t="shared" si="1083"/>
        <v>8</v>
      </c>
      <c r="BS258" s="29">
        <f t="shared" si="1092"/>
        <v>4</v>
      </c>
      <c r="BT258" s="29">
        <f t="shared" si="1098"/>
        <v>4</v>
      </c>
      <c r="BU258" s="223"/>
      <c r="BV258" s="222" t="str">
        <f t="shared" si="1099"/>
        <v/>
      </c>
      <c r="BW258" s="32">
        <f t="shared" si="1099"/>
        <v>5</v>
      </c>
      <c r="BX258" s="216" t="str">
        <f t="shared" si="1099"/>
        <v/>
      </c>
      <c r="BY258" s="216" t="str">
        <f t="shared" si="1099"/>
        <v/>
      </c>
      <c r="BZ258" s="216" t="str">
        <f t="shared" si="1099"/>
        <v/>
      </c>
      <c r="CA258" s="216"/>
      <c r="CB258" s="216"/>
      <c r="CC258" s="216"/>
      <c r="CD258" s="216"/>
      <c r="CE258" s="216"/>
      <c r="CF258" s="216"/>
      <c r="CG258" s="216"/>
      <c r="CH258" s="216"/>
      <c r="CI258" s="216"/>
      <c r="CJ258" s="216"/>
      <c r="CK258" s="216"/>
      <c r="CL258" s="216"/>
      <c r="CM258" s="216"/>
      <c r="CN258" s="216"/>
      <c r="CP258" s="33" t="str">
        <f t="shared" si="1077"/>
        <v/>
      </c>
      <c r="CQ258" s="29" t="str">
        <f t="shared" si="1085"/>
        <v>A</v>
      </c>
      <c r="CR258" s="29" t="str">
        <f t="shared" si="1094"/>
        <v>A</v>
      </c>
      <c r="CS258" s="29" t="str">
        <f t="shared" si="1100"/>
        <v>A</v>
      </c>
      <c r="CT258" s="223"/>
      <c r="CU258" s="222" t="str">
        <f t="shared" si="1101"/>
        <v/>
      </c>
      <c r="CV258" s="32" t="str">
        <f t="shared" si="1101"/>
        <v>A</v>
      </c>
      <c r="CW258" s="216" t="str">
        <f t="shared" si="1101"/>
        <v/>
      </c>
      <c r="CX258" s="216" t="str">
        <f t="shared" si="1101"/>
        <v/>
      </c>
      <c r="CY258" s="216" t="str">
        <f t="shared" si="1101"/>
        <v/>
      </c>
      <c r="CZ258" s="16"/>
      <c r="DA258" s="16"/>
      <c r="DB258" s="16"/>
      <c r="DC258" s="16"/>
      <c r="DD258" s="16"/>
      <c r="DE258" s="216"/>
      <c r="DF258" s="16"/>
      <c r="DG258" s="16"/>
      <c r="DH258" s="16"/>
      <c r="DI258" s="16"/>
      <c r="DJ258" s="16"/>
      <c r="DK258" s="16"/>
      <c r="DL258" s="16"/>
      <c r="DM258" s="16"/>
      <c r="DO258" s="17"/>
      <c r="DP258" s="21"/>
      <c r="DQ258" s="11"/>
      <c r="DR258" s="11"/>
      <c r="DS258" s="11"/>
      <c r="DT258" s="11"/>
      <c r="DU258" s="11"/>
      <c r="DV258" s="11"/>
      <c r="DW258" s="21"/>
      <c r="DX258" s="21"/>
      <c r="DY258" s="21"/>
      <c r="DZ258" s="20"/>
      <c r="EA258" s="20"/>
      <c r="EB258" s="21"/>
      <c r="EC258" s="20"/>
      <c r="ED258" s="9"/>
      <c r="EE258" s="11"/>
      <c r="EF258" s="11"/>
      <c r="EG258" s="11"/>
      <c r="EH258" s="11"/>
      <c r="EI258" s="11"/>
      <c r="EJ258" s="11"/>
      <c r="EK258" s="11"/>
      <c r="EL258" s="11"/>
      <c r="EW258" s="8" t="str">
        <f t="shared" si="1064"/>
        <v/>
      </c>
      <c r="EX258" s="8" t="str">
        <f t="shared" si="1065"/>
        <v/>
      </c>
      <c r="EY258" s="8" t="str">
        <f t="shared" si="1066"/>
        <v/>
      </c>
      <c r="EZ258" s="8" t="str">
        <f t="shared" si="1067"/>
        <v/>
      </c>
      <c r="FA258" s="8" t="str">
        <f t="shared" si="1068"/>
        <v/>
      </c>
      <c r="FB258" s="8" t="str">
        <f t="shared" si="1069"/>
        <v/>
      </c>
      <c r="FC258" s="8" t="str">
        <f t="shared" si="1070"/>
        <v/>
      </c>
      <c r="FD258" s="8" t="str">
        <f t="shared" si="1071"/>
        <v/>
      </c>
      <c r="FF258" s="218"/>
      <c r="FG258" s="243"/>
      <c r="FH258" s="60">
        <v>61</v>
      </c>
      <c r="FI258" s="60">
        <v>54</v>
      </c>
      <c r="FJ258" s="60">
        <v>35</v>
      </c>
      <c r="FK258" s="238"/>
      <c r="FL258" s="241"/>
      <c r="FM258" s="58">
        <v>41</v>
      </c>
    </row>
    <row r="259" spans="1:185" s="8" customFormat="1" ht="12.75" x14ac:dyDescent="0.2">
      <c r="A259" s="12"/>
      <c r="B259" s="247" t="s">
        <v>531</v>
      </c>
      <c r="C259" s="248"/>
      <c r="D259" s="251"/>
      <c r="E259" s="251"/>
      <c r="F259" s="251"/>
      <c r="G259" s="251"/>
      <c r="H259" s="251"/>
      <c r="I259" s="251"/>
      <c r="J259" s="251"/>
      <c r="L259" s="31" t="s">
        <v>521</v>
      </c>
      <c r="M259" s="33" t="s">
        <v>145</v>
      </c>
      <c r="N259" s="29" t="s">
        <v>99</v>
      </c>
      <c r="O259" s="29" t="s">
        <v>64</v>
      </c>
      <c r="P259" s="29" t="s">
        <v>120</v>
      </c>
      <c r="Q259" s="29" t="s">
        <v>143</v>
      </c>
      <c r="R259" s="28"/>
      <c r="S259" s="32" t="s">
        <v>33</v>
      </c>
      <c r="T259" s="13"/>
      <c r="V259" s="13"/>
      <c r="W259" s="13"/>
      <c r="Y259" s="13"/>
      <c r="Z259" s="13"/>
      <c r="AA259" s="13"/>
      <c r="AB259" s="31" t="s">
        <v>521</v>
      </c>
      <c r="AC259" s="33" t="s">
        <v>359</v>
      </c>
      <c r="AD259" s="29" t="s">
        <v>9</v>
      </c>
      <c r="AE259" s="29" t="s">
        <v>125</v>
      </c>
      <c r="AF259" s="29" t="s">
        <v>357</v>
      </c>
      <c r="AG259" s="29" t="s">
        <v>355</v>
      </c>
      <c r="AH259" s="28"/>
      <c r="AI259" s="32" t="s">
        <v>10</v>
      </c>
      <c r="AJ259" s="13"/>
      <c r="AL259" s="13"/>
      <c r="AM259" s="13"/>
      <c r="AN259" s="1"/>
      <c r="AO259" s="1"/>
      <c r="AP259" s="1"/>
      <c r="AQ259" s="1"/>
      <c r="AR259" s="33">
        <f t="shared" si="1073"/>
        <v>4</v>
      </c>
      <c r="AS259" s="29">
        <f t="shared" si="1081"/>
        <v>1</v>
      </c>
      <c r="AT259" s="29">
        <f t="shared" si="1090"/>
        <v>4</v>
      </c>
      <c r="AU259" s="29">
        <f t="shared" si="1097"/>
        <v>0</v>
      </c>
      <c r="AV259" s="29">
        <f>(IF(Q259="","",(IF(MID(Q259,2,1)="-",LEFT(Q259,1),LEFT(Q259,2)))+0))</f>
        <v>3</v>
      </c>
      <c r="AW259" s="223"/>
      <c r="AX259" s="32">
        <f>(IF(S259="","",(IF(MID(S259,2,1)="-",LEFT(S259,1),LEFT(S259,2)))+0))</f>
        <v>6</v>
      </c>
      <c r="AY259" s="216"/>
      <c r="AZ259" s="216"/>
      <c r="BA259" s="216"/>
      <c r="BB259" s="216"/>
      <c r="BC259" s="216"/>
      <c r="BD259" s="216"/>
      <c r="BE259" s="216"/>
      <c r="BF259" s="216"/>
      <c r="BG259" s="216"/>
      <c r="BH259" s="216"/>
      <c r="BI259" s="216"/>
      <c r="BJ259" s="216"/>
      <c r="BK259" s="216"/>
      <c r="BL259" s="216"/>
      <c r="BM259" s="216"/>
      <c r="BN259" s="216"/>
      <c r="BO259" s="216"/>
      <c r="BP259" s="9"/>
      <c r="BQ259" s="33">
        <f t="shared" si="1075"/>
        <v>2</v>
      </c>
      <c r="BR259" s="29">
        <f t="shared" si="1083"/>
        <v>5</v>
      </c>
      <c r="BS259" s="29">
        <f t="shared" si="1092"/>
        <v>3</v>
      </c>
      <c r="BT259" s="29">
        <f t="shared" si="1098"/>
        <v>1</v>
      </c>
      <c r="BU259" s="29">
        <f>(IF(Q259="","",IF(RIGHT(Q259,2)="10",RIGHT(Q259,2),RIGHT(Q259,1))+0))</f>
        <v>1</v>
      </c>
      <c r="BV259" s="223"/>
      <c r="BW259" s="32">
        <f t="shared" ref="BW259:BZ260" si="1103">(IF(S259="","",IF(RIGHT(S259,2)="10",RIGHT(S259,2),RIGHT(S259,1))+0))</f>
        <v>0</v>
      </c>
      <c r="BX259" s="216" t="str">
        <f t="shared" si="1103"/>
        <v/>
      </c>
      <c r="BY259" s="216" t="str">
        <f t="shared" si="1103"/>
        <v/>
      </c>
      <c r="BZ259" s="216" t="str">
        <f t="shared" si="1103"/>
        <v/>
      </c>
      <c r="CA259" s="216"/>
      <c r="CB259" s="216"/>
      <c r="CC259" s="216"/>
      <c r="CD259" s="216"/>
      <c r="CE259" s="216"/>
      <c r="CF259" s="216"/>
      <c r="CG259" s="216"/>
      <c r="CH259" s="216"/>
      <c r="CI259" s="216"/>
      <c r="CJ259" s="216"/>
      <c r="CK259" s="216"/>
      <c r="CL259" s="216"/>
      <c r="CM259" s="216"/>
      <c r="CN259" s="216"/>
      <c r="CP259" s="33" t="str">
        <f t="shared" si="1077"/>
        <v>H</v>
      </c>
      <c r="CQ259" s="29" t="str">
        <f t="shared" si="1085"/>
        <v>A</v>
      </c>
      <c r="CR259" s="29" t="str">
        <f t="shared" si="1094"/>
        <v>H</v>
      </c>
      <c r="CS259" s="29" t="str">
        <f t="shared" si="1100"/>
        <v>A</v>
      </c>
      <c r="CT259" s="29" t="str">
        <f>(IF(Q259="","",IF(AV259&gt;BU259,"H",IF(AV259&lt;BU259,"A","D"))))</f>
        <v>H</v>
      </c>
      <c r="CU259" s="223"/>
      <c r="CV259" s="32" t="str">
        <f t="shared" ref="CV259:CY260" si="1104">(IF(S259="","",IF(AX259&gt;BW259,"H",IF(AX259&lt;BW259,"A","D"))))</f>
        <v>H</v>
      </c>
      <c r="CW259" s="216" t="str">
        <f t="shared" si="1104"/>
        <v/>
      </c>
      <c r="CX259" s="216" t="str">
        <f t="shared" si="1104"/>
        <v/>
      </c>
      <c r="CY259" s="216" t="str">
        <f t="shared" si="1104"/>
        <v/>
      </c>
      <c r="CZ259" s="16"/>
      <c r="DA259" s="16"/>
      <c r="DB259" s="16"/>
      <c r="DC259" s="16"/>
      <c r="DD259" s="16"/>
      <c r="DE259" s="216"/>
      <c r="DF259" s="16"/>
      <c r="DG259" s="16"/>
      <c r="DH259" s="16"/>
      <c r="DI259" s="16"/>
      <c r="DJ259" s="16"/>
      <c r="DK259" s="16"/>
      <c r="DL259" s="16"/>
      <c r="DM259" s="16"/>
      <c r="DO259" s="17" t="str">
        <f>L259</f>
        <v>Potters Bar Town</v>
      </c>
      <c r="DP259" s="21">
        <f t="shared" si="1087"/>
        <v>18</v>
      </c>
      <c r="DQ259" s="217">
        <f>(COUNTIF($CP259:$DM259,"H"))+(COUNTIF($CP260:$DM260,"H"))</f>
        <v>7</v>
      </c>
      <c r="DR259" s="217">
        <f>(COUNTIF($CP259:$DM259,"D"))+(COUNTIF($CP260:$DM260,"D"))</f>
        <v>0</v>
      </c>
      <c r="DS259" s="217">
        <f>(COUNTIF($CP259:$DM259,"A"))+(COUNTIF($CP260:$DM260,"A"))</f>
        <v>2</v>
      </c>
      <c r="DT259" s="11">
        <f>COUNTIF(CU$249:CU$262,"A")</f>
        <v>3</v>
      </c>
      <c r="DU259" s="11">
        <f>COUNTIF(CU$249:CU$262,"D")</f>
        <v>2</v>
      </c>
      <c r="DV259" s="11">
        <f>COUNTIF(CU$249:CU$262,"H")</f>
        <v>4</v>
      </c>
      <c r="DW259" s="21">
        <f t="shared" si="1088"/>
        <v>10</v>
      </c>
      <c r="DX259" s="21">
        <f t="shared" si="1062"/>
        <v>2</v>
      </c>
      <c r="DY259" s="21">
        <f t="shared" si="1062"/>
        <v>6</v>
      </c>
      <c r="DZ259" s="20">
        <f>SUM($AR259:$BO259)+SUM($AR260:$BO260)+SUM(BV$249:BV$262)</f>
        <v>50</v>
      </c>
      <c r="EA259" s="20">
        <f>SUM($BQ259:$CN259)+SUM($BQ260:$CN260)+SUM(AW$249:AW$262)</f>
        <v>35</v>
      </c>
      <c r="EB259" s="21">
        <f>(DW259*3)+DX259</f>
        <v>32</v>
      </c>
      <c r="EC259" s="20">
        <f>DZ259-EA259</f>
        <v>15</v>
      </c>
      <c r="ED259" s="9"/>
      <c r="EE259" s="11">
        <f>VLOOKUP($DO259,$B$249:$J$262,2,0)</f>
        <v>18</v>
      </c>
      <c r="EF259" s="11">
        <f>VLOOKUP($DO259,$B$249:$J$262,3,0)</f>
        <v>10</v>
      </c>
      <c r="EG259" s="11">
        <f>VLOOKUP($DO259,$B$249:$J$262,4,0)</f>
        <v>2</v>
      </c>
      <c r="EH259" s="11">
        <f>VLOOKUP($DO259,$B$249:$J$262,5,0)</f>
        <v>6</v>
      </c>
      <c r="EI259" s="11">
        <f>VLOOKUP($DO259,$B$249:$J$262,6,0)</f>
        <v>50</v>
      </c>
      <c r="EJ259" s="11">
        <f>VLOOKUP($DO259,$B$249:$J$262,7,0)</f>
        <v>35</v>
      </c>
      <c r="EK259" s="11">
        <f>VLOOKUP($DO259,$B$249:$J$262,8,0)</f>
        <v>32</v>
      </c>
      <c r="EL259" s="11">
        <f>VLOOKUP($DO259,$B$249:$J$262,9,0)</f>
        <v>15</v>
      </c>
      <c r="EN259" s="8">
        <f>IF(DP259=EE259,0,1)</f>
        <v>0</v>
      </c>
      <c r="EO259" s="8">
        <f>IF(DW259=EF259,0,1)</f>
        <v>0</v>
      </c>
      <c r="EP259" s="8">
        <f t="shared" ref="EP259:EU259" si="1105">IF(DX259=EG259,0,1)</f>
        <v>0</v>
      </c>
      <c r="EQ259" s="8">
        <f t="shared" si="1105"/>
        <v>0</v>
      </c>
      <c r="ER259" s="8">
        <f t="shared" si="1105"/>
        <v>0</v>
      </c>
      <c r="ES259" s="8">
        <f t="shared" si="1105"/>
        <v>0</v>
      </c>
      <c r="ET259" s="8">
        <f t="shared" si="1105"/>
        <v>0</v>
      </c>
      <c r="EU259" s="8">
        <f t="shared" si="1105"/>
        <v>0</v>
      </c>
      <c r="EW259" s="8" t="str">
        <f t="shared" si="1064"/>
        <v/>
      </c>
      <c r="EX259" s="8" t="str">
        <f t="shared" si="1065"/>
        <v/>
      </c>
      <c r="EY259" s="8" t="str">
        <f t="shared" si="1066"/>
        <v/>
      </c>
      <c r="EZ259" s="8" t="str">
        <f t="shared" si="1067"/>
        <v/>
      </c>
      <c r="FA259" s="8" t="str">
        <f t="shared" si="1068"/>
        <v/>
      </c>
      <c r="FB259" s="8" t="str">
        <f t="shared" si="1069"/>
        <v/>
      </c>
      <c r="FC259" s="8" t="str">
        <f t="shared" si="1070"/>
        <v/>
      </c>
      <c r="FD259" s="8" t="str">
        <f t="shared" si="1071"/>
        <v/>
      </c>
      <c r="FF259" s="31" t="s">
        <v>521</v>
      </c>
      <c r="FG259" s="61">
        <v>45</v>
      </c>
      <c r="FH259" s="60">
        <v>43</v>
      </c>
      <c r="FI259" s="60">
        <v>46</v>
      </c>
      <c r="FJ259" s="60">
        <v>33</v>
      </c>
      <c r="FK259" s="60">
        <v>30</v>
      </c>
      <c r="FL259" s="59"/>
      <c r="FM259" s="58">
        <v>25</v>
      </c>
    </row>
    <row r="260" spans="1:185" s="8" customFormat="1" ht="12.75" x14ac:dyDescent="0.2">
      <c r="A260" s="12"/>
      <c r="B260" s="12"/>
      <c r="C260" s="211"/>
      <c r="D260" s="211"/>
      <c r="E260" s="211"/>
      <c r="F260" s="211"/>
      <c r="G260" s="211"/>
      <c r="H260" s="211"/>
      <c r="I260" s="212"/>
      <c r="J260" s="16"/>
      <c r="L260" s="218"/>
      <c r="M260" s="33" t="s">
        <v>102</v>
      </c>
      <c r="N260" s="220"/>
      <c r="O260" s="220"/>
      <c r="P260" s="220"/>
      <c r="Q260" s="29" t="s">
        <v>16</v>
      </c>
      <c r="R260" s="223"/>
      <c r="S260" s="32" t="s">
        <v>147</v>
      </c>
      <c r="T260" s="13"/>
      <c r="V260" s="13"/>
      <c r="W260" s="13"/>
      <c r="Y260" s="13"/>
      <c r="Z260" s="13"/>
      <c r="AA260" s="13"/>
      <c r="AB260" s="218"/>
      <c r="AC260" s="33" t="s">
        <v>242</v>
      </c>
      <c r="AD260" s="220"/>
      <c r="AE260" s="220"/>
      <c r="AF260" s="220"/>
      <c r="AG260" s="29" t="s">
        <v>352</v>
      </c>
      <c r="AH260" s="223"/>
      <c r="AI260" s="32" t="s">
        <v>170</v>
      </c>
      <c r="AJ260" s="13"/>
      <c r="AL260" s="13"/>
      <c r="AM260" s="13"/>
      <c r="AN260" s="1"/>
      <c r="AO260" s="1"/>
      <c r="AP260" s="1"/>
      <c r="AQ260" s="1"/>
      <c r="AR260" s="33">
        <f t="shared" si="1073"/>
        <v>2</v>
      </c>
      <c r="AS260" s="29" t="str">
        <f t="shared" si="1081"/>
        <v/>
      </c>
      <c r="AT260" s="29" t="str">
        <f t="shared" si="1090"/>
        <v/>
      </c>
      <c r="AU260" s="29" t="str">
        <f t="shared" si="1097"/>
        <v/>
      </c>
      <c r="AV260" s="29">
        <f>(IF(Q260="","",(IF(MID(Q260,2,1)="-",LEFT(Q260,1),LEFT(Q260,2)))+0))</f>
        <v>2</v>
      </c>
      <c r="AW260" s="223"/>
      <c r="AX260" s="32">
        <f>(IF(S260="","",(IF(MID(S260,2,1)="-",LEFT(S260,1),LEFT(S260,2)))+0))</f>
        <v>5</v>
      </c>
      <c r="AY260" s="216"/>
      <c r="AZ260" s="216"/>
      <c r="BA260" s="216"/>
      <c r="BB260" s="216"/>
      <c r="BC260" s="216"/>
      <c r="BD260" s="216"/>
      <c r="BE260" s="216"/>
      <c r="BF260" s="216"/>
      <c r="BG260" s="216"/>
      <c r="BH260" s="216"/>
      <c r="BI260" s="216"/>
      <c r="BJ260" s="216"/>
      <c r="BK260" s="216"/>
      <c r="BL260" s="216"/>
      <c r="BM260" s="216"/>
      <c r="BN260" s="216"/>
      <c r="BO260" s="216"/>
      <c r="BP260" s="9"/>
      <c r="BQ260" s="33">
        <f t="shared" si="1075"/>
        <v>0</v>
      </c>
      <c r="BR260" s="29" t="str">
        <f t="shared" si="1083"/>
        <v/>
      </c>
      <c r="BS260" s="29" t="str">
        <f t="shared" si="1092"/>
        <v/>
      </c>
      <c r="BT260" s="29" t="str">
        <f t="shared" si="1098"/>
        <v/>
      </c>
      <c r="BU260" s="29">
        <f>(IF(Q260="","",IF(RIGHT(Q260,2)="10",RIGHT(Q260,2),RIGHT(Q260,1))+0))</f>
        <v>1</v>
      </c>
      <c r="BV260" s="223"/>
      <c r="BW260" s="32">
        <f t="shared" si="1103"/>
        <v>0</v>
      </c>
      <c r="BX260" s="216" t="str">
        <f t="shared" si="1103"/>
        <v/>
      </c>
      <c r="BY260" s="216" t="str">
        <f t="shared" si="1103"/>
        <v/>
      </c>
      <c r="BZ260" s="216" t="str">
        <f t="shared" si="1103"/>
        <v/>
      </c>
      <c r="CA260" s="216"/>
      <c r="CB260" s="216"/>
      <c r="CC260" s="216"/>
      <c r="CD260" s="216"/>
      <c r="CE260" s="216"/>
      <c r="CF260" s="216"/>
      <c r="CG260" s="216"/>
      <c r="CH260" s="216"/>
      <c r="CI260" s="216"/>
      <c r="CJ260" s="216"/>
      <c r="CK260" s="216"/>
      <c r="CL260" s="216"/>
      <c r="CM260" s="216"/>
      <c r="CN260" s="216"/>
      <c r="CP260" s="33" t="str">
        <f t="shared" si="1077"/>
        <v>H</v>
      </c>
      <c r="CQ260" s="29" t="str">
        <f t="shared" si="1085"/>
        <v/>
      </c>
      <c r="CR260" s="29" t="str">
        <f t="shared" si="1094"/>
        <v/>
      </c>
      <c r="CS260" s="29" t="str">
        <f t="shared" si="1100"/>
        <v/>
      </c>
      <c r="CT260" s="29" t="str">
        <f>(IF(Q260="","",IF(AV260&gt;BU260,"H",IF(AV260&lt;BU260,"A","D"))))</f>
        <v>H</v>
      </c>
      <c r="CU260" s="223"/>
      <c r="CV260" s="32" t="str">
        <f t="shared" si="1104"/>
        <v>H</v>
      </c>
      <c r="CW260" s="216" t="str">
        <f t="shared" si="1104"/>
        <v/>
      </c>
      <c r="CX260" s="216" t="str">
        <f t="shared" si="1104"/>
        <v/>
      </c>
      <c r="CY260" s="216" t="str">
        <f t="shared" si="1104"/>
        <v/>
      </c>
      <c r="CZ260" s="16"/>
      <c r="DA260" s="16"/>
      <c r="DB260" s="16"/>
      <c r="DC260" s="16"/>
      <c r="DD260" s="16"/>
      <c r="DE260" s="216"/>
      <c r="DF260" s="16"/>
      <c r="DG260" s="16"/>
      <c r="DH260" s="16"/>
      <c r="DI260" s="16"/>
      <c r="DJ260" s="16"/>
      <c r="DK260" s="16"/>
      <c r="DL260" s="16"/>
      <c r="DM260" s="16"/>
      <c r="DO260" s="17"/>
      <c r="DP260" s="21"/>
      <c r="DQ260" s="11"/>
      <c r="DR260" s="11"/>
      <c r="DS260" s="11"/>
      <c r="DT260" s="11"/>
      <c r="DU260" s="11"/>
      <c r="DV260" s="11"/>
      <c r="DW260" s="21"/>
      <c r="DX260" s="21"/>
      <c r="DY260" s="21"/>
      <c r="DZ260" s="20"/>
      <c r="EA260" s="20"/>
      <c r="EB260" s="21"/>
      <c r="EC260" s="20"/>
      <c r="ED260" s="9"/>
      <c r="EE260" s="11"/>
      <c r="EF260" s="11"/>
      <c r="EG260" s="11"/>
      <c r="EH260" s="11"/>
      <c r="EI260" s="11"/>
      <c r="EJ260" s="11"/>
      <c r="EK260" s="11"/>
      <c r="EL260" s="11"/>
      <c r="EW260" s="8" t="str">
        <f t="shared" si="1064"/>
        <v/>
      </c>
      <c r="EX260" s="8" t="str">
        <f t="shared" si="1065"/>
        <v/>
      </c>
      <c r="EY260" s="8" t="str">
        <f t="shared" si="1066"/>
        <v/>
      </c>
      <c r="EZ260" s="8" t="str">
        <f t="shared" si="1067"/>
        <v/>
      </c>
      <c r="FA260" s="8" t="str">
        <f t="shared" si="1068"/>
        <v/>
      </c>
      <c r="FB260" s="8" t="str">
        <f t="shared" si="1069"/>
        <v/>
      </c>
      <c r="FC260" s="8" t="str">
        <f t="shared" si="1070"/>
        <v/>
      </c>
      <c r="FD260" s="8" t="str">
        <f t="shared" si="1071"/>
        <v/>
      </c>
      <c r="FF260" s="218"/>
      <c r="FG260" s="61">
        <v>32</v>
      </c>
      <c r="FH260" s="241"/>
      <c r="FI260" s="241"/>
      <c r="FJ260" s="241"/>
      <c r="FK260" s="60">
        <v>36</v>
      </c>
      <c r="FL260" s="238"/>
      <c r="FM260" s="58">
        <v>32</v>
      </c>
    </row>
    <row r="261" spans="1:185" s="8" customFormat="1" ht="12.75" x14ac:dyDescent="0.2">
      <c r="A261" s="12"/>
      <c r="B261" s="12"/>
      <c r="C261" s="211"/>
      <c r="D261" s="211"/>
      <c r="E261" s="211"/>
      <c r="F261" s="211"/>
      <c r="G261" s="211"/>
      <c r="H261" s="211"/>
      <c r="I261" s="212"/>
      <c r="J261" s="16"/>
      <c r="L261" s="31" t="s">
        <v>401</v>
      </c>
      <c r="M261" s="33" t="s">
        <v>83</v>
      </c>
      <c r="N261" s="29" t="s">
        <v>55</v>
      </c>
      <c r="O261" s="29" t="s">
        <v>64</v>
      </c>
      <c r="P261" s="29" t="s">
        <v>88</v>
      </c>
      <c r="Q261" s="29" t="s">
        <v>98</v>
      </c>
      <c r="R261" s="29" t="s">
        <v>16</v>
      </c>
      <c r="S261" s="229"/>
      <c r="T261" s="13"/>
      <c r="V261" s="13"/>
      <c r="W261" s="13"/>
      <c r="Y261" s="13"/>
      <c r="Z261" s="13"/>
      <c r="AA261" s="13"/>
      <c r="AB261" s="31" t="s">
        <v>401</v>
      </c>
      <c r="AC261" s="33" t="s">
        <v>9</v>
      </c>
      <c r="AD261" s="29" t="s">
        <v>125</v>
      </c>
      <c r="AE261" s="29" t="s">
        <v>4</v>
      </c>
      <c r="AF261" s="29" t="s">
        <v>121</v>
      </c>
      <c r="AG261" s="29" t="s">
        <v>359</v>
      </c>
      <c r="AH261" s="29" t="s">
        <v>20</v>
      </c>
      <c r="AI261" s="229"/>
      <c r="AJ261" s="13"/>
      <c r="AL261" s="13"/>
      <c r="AM261" s="13"/>
      <c r="AN261" s="1"/>
      <c r="AO261" s="1"/>
      <c r="AP261" s="1"/>
      <c r="AQ261" s="1"/>
      <c r="AR261" s="33">
        <f t="shared" si="1073"/>
        <v>2</v>
      </c>
      <c r="AS261" s="29">
        <f t="shared" si="1081"/>
        <v>1</v>
      </c>
      <c r="AT261" s="29">
        <f t="shared" si="1090"/>
        <v>4</v>
      </c>
      <c r="AU261" s="29">
        <f t="shared" si="1097"/>
        <v>0</v>
      </c>
      <c r="AV261" s="29">
        <f>(IF(Q261="","",(IF(MID(Q261,2,1)="-",LEFT(Q261,1),LEFT(Q261,2)))+0))</f>
        <v>1</v>
      </c>
      <c r="AW261" s="29">
        <f>(IF(R261="","",(IF(MID(R261,2,1)="-",LEFT(R261,1),LEFT(R261,2)))+0))</f>
        <v>2</v>
      </c>
      <c r="AX261" s="229"/>
      <c r="AY261" s="216"/>
      <c r="AZ261" s="216"/>
      <c r="BA261" s="216"/>
      <c r="BB261" s="216"/>
      <c r="BC261" s="216"/>
      <c r="BD261" s="216"/>
      <c r="BE261" s="216"/>
      <c r="BF261" s="216"/>
      <c r="BG261" s="216"/>
      <c r="BH261" s="216"/>
      <c r="BI261" s="216"/>
      <c r="BJ261" s="216"/>
      <c r="BK261" s="216"/>
      <c r="BL261" s="216"/>
      <c r="BM261" s="216"/>
      <c r="BN261" s="216"/>
      <c r="BO261" s="216"/>
      <c r="BP261" s="9"/>
      <c r="BQ261" s="33">
        <f t="shared" si="1075"/>
        <v>3</v>
      </c>
      <c r="BR261" s="29">
        <f t="shared" si="1083"/>
        <v>1</v>
      </c>
      <c r="BS261" s="29">
        <f t="shared" si="1092"/>
        <v>3</v>
      </c>
      <c r="BT261" s="29">
        <f t="shared" si="1098"/>
        <v>5</v>
      </c>
      <c r="BU261" s="29">
        <f>(IF(Q261="","",IF(RIGHT(Q261,2)="10",RIGHT(Q261,2),RIGHT(Q261,1))+0))</f>
        <v>0</v>
      </c>
      <c r="BV261" s="29">
        <f>(IF(R261="","",IF(RIGHT(R261,2)="10",RIGHT(R261,2),RIGHT(R261,1))+0))</f>
        <v>1</v>
      </c>
      <c r="BW261" s="229"/>
      <c r="BX261" s="216" t="str">
        <f t="shared" ref="BX261:BZ262" si="1106">(IF(T261="","",IF(RIGHT(T261,2)="10",RIGHT(T261,2),RIGHT(T261,1))+0))</f>
        <v/>
      </c>
      <c r="BY261" s="216" t="str">
        <f t="shared" si="1106"/>
        <v/>
      </c>
      <c r="BZ261" s="216" t="str">
        <f t="shared" si="1106"/>
        <v/>
      </c>
      <c r="CA261" s="216"/>
      <c r="CB261" s="216"/>
      <c r="CC261" s="216"/>
      <c r="CD261" s="216"/>
      <c r="CE261" s="216"/>
      <c r="CF261" s="216"/>
      <c r="CG261" s="216"/>
      <c r="CH261" s="216"/>
      <c r="CI261" s="216"/>
      <c r="CJ261" s="216"/>
      <c r="CK261" s="216"/>
      <c r="CL261" s="216"/>
      <c r="CM261" s="216"/>
      <c r="CN261" s="216"/>
      <c r="CP261" s="33" t="str">
        <f t="shared" si="1077"/>
        <v>A</v>
      </c>
      <c r="CQ261" s="29" t="str">
        <f t="shared" si="1085"/>
        <v>D</v>
      </c>
      <c r="CR261" s="29" t="str">
        <f t="shared" si="1094"/>
        <v>H</v>
      </c>
      <c r="CS261" s="29" t="str">
        <f t="shared" si="1100"/>
        <v>A</v>
      </c>
      <c r="CT261" s="29" t="str">
        <f>(IF(Q261="","",IF(AV261&gt;BU261,"H",IF(AV261&lt;BU261,"A","D"))))</f>
        <v>H</v>
      </c>
      <c r="CU261" s="29" t="str">
        <f>(IF(R261="","",IF(AW261&gt;BV261,"H",IF(AW261&lt;BV261,"A","D"))))</f>
        <v>H</v>
      </c>
      <c r="CV261" s="229"/>
      <c r="CW261" s="216" t="str">
        <f t="shared" ref="CW261:CY262" si="1107">(IF(T261="","",IF(AY261&gt;BX261,"H",IF(AY261&lt;BX261,"A","D"))))</f>
        <v/>
      </c>
      <c r="CX261" s="216" t="str">
        <f t="shared" si="1107"/>
        <v/>
      </c>
      <c r="CY261" s="216" t="str">
        <f t="shared" si="1107"/>
        <v/>
      </c>
      <c r="CZ261" s="16"/>
      <c r="DA261" s="16"/>
      <c r="DB261" s="16"/>
      <c r="DC261" s="16"/>
      <c r="DD261" s="16"/>
      <c r="DE261" s="216"/>
      <c r="DF261" s="16"/>
      <c r="DG261" s="16"/>
      <c r="DH261" s="16"/>
      <c r="DI261" s="16"/>
      <c r="DJ261" s="16"/>
      <c r="DK261" s="16"/>
      <c r="DL261" s="16"/>
      <c r="DM261" s="16"/>
      <c r="DO261" s="17" t="str">
        <f>L261</f>
        <v>Tilbury</v>
      </c>
      <c r="DP261" s="21">
        <f t="shared" si="1087"/>
        <v>18</v>
      </c>
      <c r="DQ261" s="217">
        <f>(COUNTIF($CP261:$DM261,"H"))+(COUNTIF($CP262:$DM262,"H"))</f>
        <v>4</v>
      </c>
      <c r="DR261" s="217">
        <f>(COUNTIF($CP261:$DM261,"D"))+(COUNTIF($CP262:$DM262,"D"))</f>
        <v>2</v>
      </c>
      <c r="DS261" s="217">
        <f>(COUNTIF($CP261:$DM261,"A"))+(COUNTIF($CP262:$DM262,"A"))</f>
        <v>2</v>
      </c>
      <c r="DT261" s="11">
        <f>COUNTIF(CV$249:CV$262,"A")</f>
        <v>1</v>
      </c>
      <c r="DU261" s="11">
        <f>COUNTIF(CV$249:CV$262,"D")</f>
        <v>1</v>
      </c>
      <c r="DV261" s="11">
        <f>COUNTIF(CV$249:CV$262,"H")</f>
        <v>8</v>
      </c>
      <c r="DW261" s="21">
        <f t="shared" si="1088"/>
        <v>5</v>
      </c>
      <c r="DX261" s="21">
        <f t="shared" si="1062"/>
        <v>3</v>
      </c>
      <c r="DY261" s="21">
        <f t="shared" si="1062"/>
        <v>10</v>
      </c>
      <c r="DZ261" s="20">
        <f>SUM($AR261:$BO261)+SUM($AR262:$BO262)+SUM(BW$249:BW$262)</f>
        <v>27</v>
      </c>
      <c r="EA261" s="20">
        <f>SUM($BQ261:$CN261)+SUM($BQ262:$CN262)+SUM(AX$249:AX$262)</f>
        <v>63</v>
      </c>
      <c r="EB261" s="21">
        <f>(DW261*3)+DX261</f>
        <v>18</v>
      </c>
      <c r="EC261" s="20">
        <f>DZ261-EA261</f>
        <v>-36</v>
      </c>
      <c r="ED261" s="9"/>
      <c r="EE261" s="11">
        <f>VLOOKUP($DO261,$B$249:$J$262,2,0)</f>
        <v>18</v>
      </c>
      <c r="EF261" s="11">
        <f>VLOOKUP($DO261,$B$249:$J$262,3,0)</f>
        <v>5</v>
      </c>
      <c r="EG261" s="11">
        <f>VLOOKUP($DO261,$B$249:$J$262,4,0)</f>
        <v>3</v>
      </c>
      <c r="EH261" s="11">
        <f>VLOOKUP($DO261,$B$249:$J$262,5,0)</f>
        <v>10</v>
      </c>
      <c r="EI261" s="11">
        <f>VLOOKUP($DO261,$B$249:$J$262,6,0)</f>
        <v>27</v>
      </c>
      <c r="EJ261" s="11">
        <f>VLOOKUP($DO261,$B$249:$J$262,7,0)</f>
        <v>63</v>
      </c>
      <c r="EK261" s="11">
        <f>VLOOKUP($DO261,$B$249:$J$262,8,0)</f>
        <v>18</v>
      </c>
      <c r="EL261" s="11">
        <f>VLOOKUP($DO261,$B$249:$J$262,9,0)</f>
        <v>-36</v>
      </c>
      <c r="EN261" s="9">
        <f>IF(DP261=EE261,0,1)</f>
        <v>0</v>
      </c>
      <c r="EO261" s="9">
        <f>IF(DW261=EF261,0,1)</f>
        <v>0</v>
      </c>
      <c r="EP261" s="9">
        <f t="shared" ref="EP261:EU261" si="1108">IF(DX261=EG261,0,1)</f>
        <v>0</v>
      </c>
      <c r="EQ261" s="9">
        <f t="shared" si="1108"/>
        <v>0</v>
      </c>
      <c r="ER261" s="9">
        <f t="shared" si="1108"/>
        <v>0</v>
      </c>
      <c r="ES261" s="9">
        <f t="shared" si="1108"/>
        <v>0</v>
      </c>
      <c r="ET261" s="9">
        <f t="shared" si="1108"/>
        <v>0</v>
      </c>
      <c r="EU261" s="9">
        <f t="shared" si="1108"/>
        <v>0</v>
      </c>
      <c r="EV261" s="9"/>
      <c r="EW261" s="9" t="str">
        <f t="shared" si="1064"/>
        <v/>
      </c>
      <c r="EX261" s="9" t="str">
        <f t="shared" si="1065"/>
        <v/>
      </c>
      <c r="EY261" s="9" t="str">
        <f t="shared" si="1066"/>
        <v/>
      </c>
      <c r="EZ261" s="9" t="str">
        <f t="shared" si="1067"/>
        <v/>
      </c>
      <c r="FA261" s="9" t="str">
        <f t="shared" si="1068"/>
        <v/>
      </c>
      <c r="FB261" s="9" t="str">
        <f t="shared" si="1069"/>
        <v/>
      </c>
      <c r="FC261" s="9" t="str">
        <f t="shared" si="1070"/>
        <v/>
      </c>
      <c r="FD261" s="9" t="str">
        <f t="shared" si="1071"/>
        <v/>
      </c>
      <c r="FF261" s="31" t="s">
        <v>401</v>
      </c>
      <c r="FG261" s="61">
        <v>68</v>
      </c>
      <c r="FH261" s="60">
        <v>85</v>
      </c>
      <c r="FI261" s="60">
        <v>54</v>
      </c>
      <c r="FJ261" s="60">
        <v>58</v>
      </c>
      <c r="FK261" s="60">
        <v>68</v>
      </c>
      <c r="FL261" s="60">
        <v>52</v>
      </c>
      <c r="FM261" s="239"/>
    </row>
    <row r="262" spans="1:185" s="8" customFormat="1" ht="13.5" thickBot="1" x14ac:dyDescent="0.25">
      <c r="A262" s="12"/>
      <c r="B262" s="12"/>
      <c r="C262" s="211"/>
      <c r="D262" s="211"/>
      <c r="E262" s="211"/>
      <c r="F262" s="211"/>
      <c r="G262" s="211"/>
      <c r="H262" s="211"/>
      <c r="I262" s="212"/>
      <c r="J262" s="16"/>
      <c r="L262" s="234"/>
      <c r="M262" s="154" t="s">
        <v>55</v>
      </c>
      <c r="N262" s="231"/>
      <c r="O262" s="26" t="s">
        <v>52</v>
      </c>
      <c r="P262" s="231"/>
      <c r="Q262" s="245"/>
      <c r="R262" s="231"/>
      <c r="S262" s="232"/>
      <c r="T262" s="13"/>
      <c r="U262" s="13"/>
      <c r="V262" s="13"/>
      <c r="W262" s="13"/>
      <c r="X262" s="13"/>
      <c r="Y262" s="13"/>
      <c r="Z262" s="13"/>
      <c r="AA262" s="13"/>
      <c r="AB262" s="230"/>
      <c r="AC262" s="154" t="s">
        <v>146</v>
      </c>
      <c r="AD262" s="231"/>
      <c r="AE262" s="26" t="s">
        <v>7</v>
      </c>
      <c r="AF262" s="231"/>
      <c r="AG262" s="231"/>
      <c r="AH262" s="231"/>
      <c r="AI262" s="232"/>
      <c r="AJ262" s="13"/>
      <c r="AK262" s="13"/>
      <c r="AL262" s="13"/>
      <c r="AM262" s="13"/>
      <c r="AN262" s="1"/>
      <c r="AO262" s="1"/>
      <c r="AP262" s="1"/>
      <c r="AQ262" s="1"/>
      <c r="AR262" s="154">
        <f t="shared" si="1073"/>
        <v>1</v>
      </c>
      <c r="AS262" s="26" t="str">
        <f t="shared" si="1081"/>
        <v/>
      </c>
      <c r="AT262" s="26">
        <f t="shared" si="1090"/>
        <v>3</v>
      </c>
      <c r="AU262" s="26" t="str">
        <f t="shared" si="1097"/>
        <v/>
      </c>
      <c r="AV262" s="26" t="str">
        <f>(IF(Q262="","",(IF(MID(Q262,2,1)="-",LEFT(Q262,1),LEFT(Q262,2)))+0))</f>
        <v/>
      </c>
      <c r="AW262" s="26" t="str">
        <f>(IF(R262="","",(IF(MID(R262,2,1)="-",LEFT(R262,1),LEFT(R262,2)))+0))</f>
        <v/>
      </c>
      <c r="AX262" s="232"/>
      <c r="AY262" s="216"/>
      <c r="AZ262" s="216"/>
      <c r="BA262" s="216"/>
      <c r="BB262" s="216"/>
      <c r="BC262" s="216"/>
      <c r="BD262" s="216"/>
      <c r="BE262" s="216"/>
      <c r="BF262" s="216"/>
      <c r="BG262" s="216"/>
      <c r="BH262" s="216"/>
      <c r="BI262" s="216"/>
      <c r="BJ262" s="216"/>
      <c r="BK262" s="216"/>
      <c r="BL262" s="216"/>
      <c r="BM262" s="216"/>
      <c r="BN262" s="216"/>
      <c r="BO262" s="216"/>
      <c r="BP262" s="9"/>
      <c r="BQ262" s="154">
        <f t="shared" si="1075"/>
        <v>1</v>
      </c>
      <c r="BR262" s="26" t="str">
        <f t="shared" si="1083"/>
        <v/>
      </c>
      <c r="BS262" s="26">
        <f t="shared" si="1092"/>
        <v>2</v>
      </c>
      <c r="BT262" s="26" t="str">
        <f t="shared" si="1098"/>
        <v/>
      </c>
      <c r="BU262" s="26" t="str">
        <f>(IF(Q262="","",IF(RIGHT(Q262,2)="10",RIGHT(Q262,2),RIGHT(Q262,1))+0))</f>
        <v/>
      </c>
      <c r="BV262" s="26" t="str">
        <f>(IF(R262="","",IF(RIGHT(R262,2)="10",RIGHT(R262,2),RIGHT(R262,1))+0))</f>
        <v/>
      </c>
      <c r="BW262" s="232"/>
      <c r="BX262" s="216" t="str">
        <f t="shared" si="1106"/>
        <v/>
      </c>
      <c r="BY262" s="216" t="str">
        <f t="shared" si="1106"/>
        <v/>
      </c>
      <c r="BZ262" s="216" t="str">
        <f t="shared" si="1106"/>
        <v/>
      </c>
      <c r="CA262" s="216"/>
      <c r="CB262" s="216"/>
      <c r="CC262" s="216"/>
      <c r="CD262" s="216"/>
      <c r="CE262" s="216"/>
      <c r="CF262" s="216"/>
      <c r="CG262" s="216"/>
      <c r="CH262" s="216"/>
      <c r="CI262" s="216"/>
      <c r="CJ262" s="216"/>
      <c r="CK262" s="216"/>
      <c r="CL262" s="216"/>
      <c r="CM262" s="216"/>
      <c r="CN262" s="216"/>
      <c r="CP262" s="154" t="str">
        <f t="shared" si="1077"/>
        <v>D</v>
      </c>
      <c r="CQ262" s="26" t="str">
        <f t="shared" si="1085"/>
        <v/>
      </c>
      <c r="CR262" s="26" t="str">
        <f t="shared" si="1094"/>
        <v>H</v>
      </c>
      <c r="CS262" s="26" t="str">
        <f t="shared" si="1100"/>
        <v/>
      </c>
      <c r="CT262" s="26" t="str">
        <f>(IF(Q262="","",IF(AV262&gt;BU262,"H",IF(AV262&lt;BU262,"A","D"))))</f>
        <v/>
      </c>
      <c r="CU262" s="26" t="str">
        <f>(IF(R262="","",IF(AW262&gt;BV262,"H",IF(AW262&lt;BV262,"A","D"))))</f>
        <v/>
      </c>
      <c r="CV262" s="232"/>
      <c r="CW262" s="216" t="str">
        <f t="shared" si="1107"/>
        <v/>
      </c>
      <c r="CX262" s="216" t="str">
        <f t="shared" si="1107"/>
        <v/>
      </c>
      <c r="CY262" s="216" t="str">
        <f t="shared" si="1107"/>
        <v/>
      </c>
      <c r="CZ262" s="16"/>
      <c r="DA262" s="16"/>
      <c r="DB262" s="16"/>
      <c r="DC262" s="16"/>
      <c r="DD262" s="16"/>
      <c r="DE262" s="216"/>
      <c r="DF262" s="16"/>
      <c r="DG262" s="16"/>
      <c r="DH262" s="16"/>
      <c r="DI262" s="16"/>
      <c r="DJ262" s="16"/>
      <c r="DK262" s="16"/>
      <c r="DL262" s="16"/>
      <c r="DM262" s="16"/>
      <c r="DO262" s="17"/>
      <c r="DP262" s="21"/>
      <c r="DQ262" s="11"/>
      <c r="DR262" s="11"/>
      <c r="DS262" s="11"/>
      <c r="DT262" s="11"/>
      <c r="DU262" s="11"/>
      <c r="DV262" s="11"/>
      <c r="DW262" s="21"/>
      <c r="DX262" s="21"/>
      <c r="DY262" s="21"/>
      <c r="DZ262" s="20"/>
      <c r="EA262" s="20"/>
      <c r="EB262" s="21"/>
      <c r="EC262" s="20"/>
      <c r="ED262" s="9"/>
      <c r="EE262" s="11"/>
      <c r="EF262" s="11"/>
      <c r="EG262" s="11"/>
      <c r="EH262" s="11"/>
      <c r="EI262" s="11"/>
      <c r="EJ262" s="11"/>
      <c r="EK262" s="11"/>
      <c r="EL262" s="11"/>
      <c r="EW262" s="8" t="str">
        <f t="shared" si="1064"/>
        <v/>
      </c>
      <c r="EX262" s="8" t="str">
        <f t="shared" si="1065"/>
        <v/>
      </c>
      <c r="EY262" s="8" t="str">
        <f t="shared" si="1066"/>
        <v/>
      </c>
      <c r="EZ262" s="8" t="str">
        <f t="shared" si="1067"/>
        <v/>
      </c>
      <c r="FA262" s="8" t="str">
        <f t="shared" si="1068"/>
        <v/>
      </c>
      <c r="FB262" s="8" t="str">
        <f t="shared" si="1069"/>
        <v/>
      </c>
      <c r="FC262" s="8" t="str">
        <f t="shared" si="1070"/>
        <v/>
      </c>
      <c r="FD262" s="8" t="str">
        <f t="shared" si="1071"/>
        <v/>
      </c>
      <c r="FF262" s="234"/>
      <c r="FG262" s="157">
        <v>35</v>
      </c>
      <c r="FH262" s="244"/>
      <c r="FI262" s="56">
        <v>38</v>
      </c>
      <c r="FJ262" s="244"/>
      <c r="FK262" s="244"/>
      <c r="FL262" s="244"/>
      <c r="FM262" s="240"/>
    </row>
    <row r="263" spans="1:185" s="8" customFormat="1" ht="12.75" thickBot="1" x14ac:dyDescent="0.25">
      <c r="A263" s="17" t="s">
        <v>525</v>
      </c>
      <c r="B263" s="88"/>
      <c r="C263" s="42" t="s">
        <v>96</v>
      </c>
      <c r="D263" s="15"/>
      <c r="E263" s="15"/>
      <c r="F263" s="15"/>
      <c r="G263" s="15"/>
      <c r="H263" s="15"/>
      <c r="I263" s="15"/>
      <c r="J263" s="15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2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E263" s="11"/>
      <c r="EF263" s="11"/>
      <c r="EG263" s="11"/>
      <c r="EH263" s="11"/>
      <c r="EI263" s="11"/>
      <c r="EJ263" s="11"/>
      <c r="EK263" s="11"/>
      <c r="EL263" s="11"/>
      <c r="FF263" s="13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9"/>
    </row>
    <row r="264" spans="1:185" s="8" customFormat="1" ht="12.75" thickBot="1" x14ac:dyDescent="0.25">
      <c r="A264" s="17" t="s">
        <v>51</v>
      </c>
      <c r="B264" s="17" t="s">
        <v>50</v>
      </c>
      <c r="C264" s="15" t="s">
        <v>42</v>
      </c>
      <c r="D264" s="15" t="s">
        <v>41</v>
      </c>
      <c r="E264" s="15" t="s">
        <v>40</v>
      </c>
      <c r="F264" s="15" t="s">
        <v>39</v>
      </c>
      <c r="G264" s="15" t="s">
        <v>38</v>
      </c>
      <c r="H264" s="15" t="s">
        <v>37</v>
      </c>
      <c r="I264" s="15" t="s">
        <v>36</v>
      </c>
      <c r="J264" s="15" t="s">
        <v>43</v>
      </c>
      <c r="L264" s="66" t="s">
        <v>154</v>
      </c>
      <c r="M264" s="41" t="s">
        <v>114</v>
      </c>
      <c r="N264" s="41" t="s">
        <v>515</v>
      </c>
      <c r="O264" s="41" t="s">
        <v>68</v>
      </c>
      <c r="P264" s="41" t="s">
        <v>94</v>
      </c>
      <c r="Q264" s="41" t="s">
        <v>434</v>
      </c>
      <c r="R264" s="41" t="s">
        <v>516</v>
      </c>
      <c r="S264" s="41" t="s">
        <v>205</v>
      </c>
      <c r="T264" s="40" t="s">
        <v>186</v>
      </c>
      <c r="U264" s="13"/>
      <c r="V264" s="13"/>
      <c r="W264" s="13"/>
      <c r="X264" s="13"/>
      <c r="Y264" s="13"/>
      <c r="Z264" s="13"/>
      <c r="AA264" s="13"/>
      <c r="AB264" s="66" t="s">
        <v>154</v>
      </c>
      <c r="AC264" s="41" t="s">
        <v>114</v>
      </c>
      <c r="AD264" s="41" t="s">
        <v>515</v>
      </c>
      <c r="AE264" s="41" t="s">
        <v>68</v>
      </c>
      <c r="AF264" s="41" t="s">
        <v>94</v>
      </c>
      <c r="AG264" s="41" t="s">
        <v>434</v>
      </c>
      <c r="AH264" s="41" t="s">
        <v>516</v>
      </c>
      <c r="AI264" s="41" t="s">
        <v>205</v>
      </c>
      <c r="AJ264" s="40" t="s">
        <v>186</v>
      </c>
      <c r="AK264" s="13"/>
      <c r="AL264" s="13"/>
      <c r="AM264" s="13"/>
      <c r="AN264" s="13"/>
      <c r="AO264" s="13"/>
      <c r="AP264" s="13"/>
      <c r="AQ264" s="12"/>
      <c r="DP264" s="16" t="s">
        <v>42</v>
      </c>
      <c r="DQ264" s="16" t="s">
        <v>49</v>
      </c>
      <c r="DR264" s="16" t="s">
        <v>48</v>
      </c>
      <c r="DS264" s="16" t="s">
        <v>47</v>
      </c>
      <c r="DT264" s="16" t="s">
        <v>46</v>
      </c>
      <c r="DU264" s="16" t="s">
        <v>45</v>
      </c>
      <c r="DV264" s="16" t="s">
        <v>44</v>
      </c>
      <c r="DW264" s="16" t="s">
        <v>41</v>
      </c>
      <c r="DX264" s="16" t="s">
        <v>40</v>
      </c>
      <c r="DY264" s="16" t="s">
        <v>39</v>
      </c>
      <c r="DZ264" s="16" t="s">
        <v>38</v>
      </c>
      <c r="EA264" s="16" t="s">
        <v>37</v>
      </c>
      <c r="EB264" s="16" t="s">
        <v>36</v>
      </c>
      <c r="EC264" s="16" t="s">
        <v>43</v>
      </c>
      <c r="ED264" s="16"/>
      <c r="EE264" s="16" t="s">
        <v>42</v>
      </c>
      <c r="EF264" s="16" t="s">
        <v>41</v>
      </c>
      <c r="EG264" s="16" t="s">
        <v>40</v>
      </c>
      <c r="EH264" s="16" t="s">
        <v>39</v>
      </c>
      <c r="EI264" s="16" t="s">
        <v>38</v>
      </c>
      <c r="EJ264" s="16" t="s">
        <v>37</v>
      </c>
      <c r="EK264" s="16" t="s">
        <v>36</v>
      </c>
      <c r="EL264" s="16" t="s">
        <v>43</v>
      </c>
      <c r="EX264" s="16" t="s">
        <v>42</v>
      </c>
      <c r="EY264" s="16" t="s">
        <v>41</v>
      </c>
      <c r="EZ264" s="16" t="s">
        <v>40</v>
      </c>
      <c r="FA264" s="16" t="s">
        <v>39</v>
      </c>
      <c r="FB264" s="16" t="s">
        <v>38</v>
      </c>
      <c r="FC264" s="16" t="s">
        <v>37</v>
      </c>
      <c r="FD264" s="16" t="s">
        <v>36</v>
      </c>
      <c r="FF264" s="66" t="s">
        <v>154</v>
      </c>
      <c r="FG264" s="68" t="s">
        <v>114</v>
      </c>
      <c r="FH264" s="68" t="s">
        <v>515</v>
      </c>
      <c r="FI264" s="68" t="s">
        <v>68</v>
      </c>
      <c r="FJ264" s="68" t="s">
        <v>94</v>
      </c>
      <c r="FK264" s="68" t="s">
        <v>434</v>
      </c>
      <c r="FL264" s="68" t="s">
        <v>516</v>
      </c>
      <c r="FM264" s="68" t="s">
        <v>205</v>
      </c>
      <c r="FN264" s="67" t="s">
        <v>186</v>
      </c>
      <c r="FO264" s="10"/>
      <c r="FP264" s="10"/>
      <c r="FQ264" s="10"/>
      <c r="FR264" s="10"/>
      <c r="FS264" s="10"/>
      <c r="FT264" s="9"/>
    </row>
    <row r="265" spans="1:185" s="8" customFormat="1" x14ac:dyDescent="0.2">
      <c r="A265" s="8">
        <v>1</v>
      </c>
      <c r="B265" s="8" t="s">
        <v>76</v>
      </c>
      <c r="C265" s="16">
        <v>14</v>
      </c>
      <c r="D265" s="16">
        <v>10</v>
      </c>
      <c r="E265" s="16">
        <v>0</v>
      </c>
      <c r="F265" s="16">
        <v>4</v>
      </c>
      <c r="G265" s="16">
        <v>43</v>
      </c>
      <c r="H265" s="16">
        <v>19</v>
      </c>
      <c r="I265" s="15">
        <v>30</v>
      </c>
      <c r="J265" s="16">
        <f t="shared" ref="J265:J272" si="1109">G265-H265</f>
        <v>24</v>
      </c>
      <c r="L265" s="31" t="s">
        <v>108</v>
      </c>
      <c r="M265" s="38"/>
      <c r="N265" s="37" t="s">
        <v>55</v>
      </c>
      <c r="O265" s="37" t="s">
        <v>147</v>
      </c>
      <c r="P265" s="37" t="s">
        <v>64</v>
      </c>
      <c r="Q265" s="37" t="s">
        <v>52</v>
      </c>
      <c r="R265" s="37" t="s">
        <v>161</v>
      </c>
      <c r="S265" s="37" t="s">
        <v>106</v>
      </c>
      <c r="T265" s="39" t="s">
        <v>79</v>
      </c>
      <c r="U265" s="13"/>
      <c r="V265" s="13"/>
      <c r="W265" s="13"/>
      <c r="X265" s="13"/>
      <c r="Y265" s="13"/>
      <c r="Z265" s="13"/>
      <c r="AA265" s="13"/>
      <c r="AB265" s="31" t="s">
        <v>108</v>
      </c>
      <c r="AC265" s="38"/>
      <c r="AD265" s="37" t="s">
        <v>533</v>
      </c>
      <c r="AE265" s="37" t="s">
        <v>274</v>
      </c>
      <c r="AF265" s="37" t="s">
        <v>228</v>
      </c>
      <c r="AG265" s="37" t="s">
        <v>261</v>
      </c>
      <c r="AH265" s="37" t="s">
        <v>263</v>
      </c>
      <c r="AI265" s="37" t="s">
        <v>119</v>
      </c>
      <c r="AJ265" s="39" t="s">
        <v>158</v>
      </c>
      <c r="AK265" s="13"/>
      <c r="AL265" s="13"/>
      <c r="AM265" s="13"/>
      <c r="AN265" s="13"/>
      <c r="AO265" s="13"/>
      <c r="AP265" s="13"/>
      <c r="AQ265" s="12"/>
      <c r="AR265" s="52"/>
      <c r="AS265" s="51">
        <f t="shared" ref="AS265" si="1110">(IF(N265="","",(IF(MID(N265,2,1)="-",LEFT(N265,1),LEFT(N265,2)))+0))</f>
        <v>1</v>
      </c>
      <c r="AT265" s="51">
        <f t="shared" ref="AT265:AT266" si="1111">(IF(O265="","",(IF(MID(O265,2,1)="-",LEFT(O265,1),LEFT(O265,2)))+0))</f>
        <v>5</v>
      </c>
      <c r="AU265" s="51">
        <f t="shared" ref="AU265:AU266" si="1112">(IF(P265="","",(IF(MID(P265,2,1)="-",LEFT(P265,1),LEFT(P265,2)))+0))</f>
        <v>4</v>
      </c>
      <c r="AV265" s="51">
        <f t="shared" ref="AV265:AV266" si="1113">(IF(Q265="","",(IF(MID(Q265,2,1)="-",LEFT(Q265,1),LEFT(Q265,2)))+0))</f>
        <v>3</v>
      </c>
      <c r="AW265" s="51">
        <f t="shared" ref="AW265:AW266" si="1114">(IF(R265="","",(IF(MID(R265,2,1)="-",LEFT(R265,1),LEFT(R265,2)))+0))</f>
        <v>0</v>
      </c>
      <c r="AX265" s="51">
        <f t="shared" ref="AX265:AX266" si="1115">(IF(S265="","",(IF(MID(S265,2,1)="-",LEFT(S265,1),LEFT(S265,2)))+0))</f>
        <v>0</v>
      </c>
      <c r="AY265" s="50">
        <f t="shared" ref="AY265:AY266" si="1116">(IF(T265="","",(IF(MID(T265,2,1)="-",LEFT(T265,1),LEFT(T265,2)))+0))</f>
        <v>0</v>
      </c>
      <c r="BQ265" s="52"/>
      <c r="BR265" s="51">
        <f t="shared" ref="BR265" si="1117">(IF(N265="","",IF(RIGHT(N265,2)="10",RIGHT(N265,2),RIGHT(N265,1))+0))</f>
        <v>1</v>
      </c>
      <c r="BS265" s="51">
        <f t="shared" ref="BS265:BS266" si="1118">(IF(O265="","",IF(RIGHT(O265,2)="10",RIGHT(O265,2),RIGHT(O265,1))+0))</f>
        <v>0</v>
      </c>
      <c r="BT265" s="51">
        <f t="shared" ref="BT265:BT266" si="1119">(IF(P265="","",IF(RIGHT(P265,2)="10",RIGHT(P265,2),RIGHT(P265,1))+0))</f>
        <v>3</v>
      </c>
      <c r="BU265" s="51">
        <f t="shared" ref="BU265:BU266" si="1120">(IF(Q265="","",IF(RIGHT(Q265,2)="10",RIGHT(Q265,2),RIGHT(Q265,1))+0))</f>
        <v>2</v>
      </c>
      <c r="BV265" s="51">
        <f t="shared" ref="BV265:BV266" si="1121">(IF(R265="","",IF(RIGHT(R265,2)="10",RIGHT(R265,2),RIGHT(R265,1))+0))</f>
        <v>0</v>
      </c>
      <c r="BW265" s="51">
        <f t="shared" ref="BW265:BW266" si="1122">(IF(S265="","",IF(RIGHT(S265,2)="10",RIGHT(S265,2),RIGHT(S265,1))+0))</f>
        <v>3</v>
      </c>
      <c r="BX265" s="50">
        <f t="shared" ref="BX265:BX266" si="1123">(IF(T265="","",IF(RIGHT(T265,2)="10",RIGHT(T265,2),RIGHT(T265,1))+0))</f>
        <v>2</v>
      </c>
      <c r="CP265" s="52"/>
      <c r="CQ265" s="51" t="str">
        <f t="shared" ref="CQ265" si="1124">(IF(N265="","",IF(AS265&gt;BR265,"H",IF(AS265&lt;BR265,"A","D"))))</f>
        <v>D</v>
      </c>
      <c r="CR265" s="51" t="str">
        <f t="shared" ref="CR265:CR266" si="1125">(IF(O265="","",IF(AT265&gt;BS265,"H",IF(AT265&lt;BS265,"A","D"))))</f>
        <v>H</v>
      </c>
      <c r="CS265" s="51" t="str">
        <f t="shared" ref="CS265:CS266" si="1126">(IF(P265="","",IF(AU265&gt;BT265,"H",IF(AU265&lt;BT265,"A","D"))))</f>
        <v>H</v>
      </c>
      <c r="CT265" s="51" t="str">
        <f t="shared" ref="CT265:CT266" si="1127">(IF(Q265="","",IF(AV265&gt;BU265,"H",IF(AV265&lt;BU265,"A","D"))))</f>
        <v>H</v>
      </c>
      <c r="CU265" s="51" t="str">
        <f t="shared" ref="CU265:CU266" si="1128">(IF(R265="","",IF(AW265&gt;BV265,"H",IF(AW265&lt;BV265,"A","D"))))</f>
        <v>D</v>
      </c>
      <c r="CV265" s="51" t="str">
        <f t="shared" ref="CV265:CV266" si="1129">(IF(S265="","",IF(AX265&gt;BW265,"H",IF(AX265&lt;BW265,"A","D"))))</f>
        <v>A</v>
      </c>
      <c r="CW265" s="50" t="str">
        <f t="shared" ref="CW265:CW266" si="1130">(IF(T265="","",IF(AY265&gt;BX265,"H",IF(AY265&lt;BX265,"A","D"))))</f>
        <v>A</v>
      </c>
      <c r="DO265" s="17" t="str">
        <f t="shared" ref="DO265:DO272" si="1131">L265</f>
        <v>Carshalton Athletic</v>
      </c>
      <c r="DP265" s="21">
        <f t="shared" ref="DP265:DP272" si="1132">SUM(DW265:DY265)</f>
        <v>14</v>
      </c>
      <c r="DQ265" s="11">
        <f t="shared" ref="DQ265:DQ272" si="1133">COUNTIF($CP265:$DM265,"H")</f>
        <v>3</v>
      </c>
      <c r="DR265" s="11">
        <f t="shared" ref="DR265:DR272" si="1134">COUNTIF($CP265:$DM265,"D")</f>
        <v>2</v>
      </c>
      <c r="DS265" s="11">
        <f t="shared" ref="DS265:DS272" si="1135">COUNTIF($CP265:$DM265,"A")</f>
        <v>2</v>
      </c>
      <c r="DT265" s="11">
        <f>COUNTIF(CP$265:CP$272,"A")</f>
        <v>3</v>
      </c>
      <c r="DU265" s="11">
        <f>COUNTIF(CP$265:CP$272,"D")</f>
        <v>1</v>
      </c>
      <c r="DV265" s="11">
        <f>COUNTIF(CP$265:CP$272,"H")</f>
        <v>3</v>
      </c>
      <c r="DW265" s="21">
        <f t="shared" ref="DW265:DW272" si="1136">DQ265+DT265</f>
        <v>6</v>
      </c>
      <c r="DX265" s="21">
        <f t="shared" ref="DX265:DX272" si="1137">DR265+DU265</f>
        <v>3</v>
      </c>
      <c r="DY265" s="21">
        <f t="shared" ref="DY265:DY272" si="1138">DS265+DV265</f>
        <v>5</v>
      </c>
      <c r="DZ265" s="20">
        <f>SUM($AR265:$BO265)+SUM(BQ$265:BQ$272)</f>
        <v>29</v>
      </c>
      <c r="EA265" s="20">
        <f>SUM($BQ265:$CN265)+SUM(AR$265:AR$272)</f>
        <v>20</v>
      </c>
      <c r="EB265" s="21">
        <f t="shared" ref="EB265:EB272" si="1139">(DW265*3)+DX265</f>
        <v>21</v>
      </c>
      <c r="EC265" s="20">
        <f t="shared" ref="EC265:EC272" si="1140">DZ265-EA265</f>
        <v>9</v>
      </c>
      <c r="ED265" s="9"/>
      <c r="EE265" s="11">
        <f t="shared" ref="EE265:EE272" si="1141">VLOOKUP($DO265,$B$265:$J$272,2,0)</f>
        <v>14</v>
      </c>
      <c r="EF265" s="11">
        <f t="shared" ref="EF265:EF272" si="1142">VLOOKUP($DO265,$B$265:$J$272,3,0)</f>
        <v>6</v>
      </c>
      <c r="EG265" s="11">
        <f t="shared" ref="EG265:EG272" si="1143">VLOOKUP($DO265,$B$265:$J$272,4,0)</f>
        <v>3</v>
      </c>
      <c r="EH265" s="11">
        <f t="shared" ref="EH265:EH272" si="1144">VLOOKUP($DO265,$B$265:$J$272,5,0)</f>
        <v>5</v>
      </c>
      <c r="EI265" s="11">
        <f t="shared" ref="EI265:EI272" si="1145">VLOOKUP($DO265,$B$265:$J$272,6,0)</f>
        <v>29</v>
      </c>
      <c r="EJ265" s="11">
        <f t="shared" ref="EJ265:EJ272" si="1146">VLOOKUP($DO265,$B$265:$J$272,7,0)</f>
        <v>20</v>
      </c>
      <c r="EK265" s="11">
        <f t="shared" ref="EK265:EK272" si="1147">VLOOKUP($DO265,$B$265:$J$272,8,0)</f>
        <v>21</v>
      </c>
      <c r="EL265" s="11">
        <f t="shared" ref="EL265:EL272" si="1148">VLOOKUP($DO265,$B$265:$J$272,9,0)</f>
        <v>9</v>
      </c>
      <c r="EN265" s="8">
        <f t="shared" ref="EN265:EN272" si="1149">IF(DP265=EE265,0,1)</f>
        <v>0</v>
      </c>
      <c r="EO265" s="8">
        <f t="shared" ref="EO265:EO272" si="1150">IF(DW265=EF265,0,1)</f>
        <v>0</v>
      </c>
      <c r="EP265" s="8">
        <f t="shared" ref="EP265:EP272" si="1151">IF(DX265=EG265,0,1)</f>
        <v>0</v>
      </c>
      <c r="EQ265" s="8">
        <f t="shared" ref="EQ265:EQ272" si="1152">IF(DY265=EH265,0,1)</f>
        <v>0</v>
      </c>
      <c r="ER265" s="8">
        <f t="shared" ref="ER265:ER272" si="1153">IF(DZ265=EI265,0,1)</f>
        <v>0</v>
      </c>
      <c r="ES265" s="8">
        <f t="shared" ref="ES265:ES272" si="1154">IF(EA265=EJ265,0,1)</f>
        <v>0</v>
      </c>
      <c r="ET265" s="8">
        <f t="shared" ref="ET265:ET272" si="1155">IF(EB265=EK265,0,1)</f>
        <v>0</v>
      </c>
      <c r="EU265" s="8">
        <f t="shared" ref="EU265:EU272" si="1156">IF(EC265=EL265,0,1)</f>
        <v>0</v>
      </c>
      <c r="EW265" s="8" t="str">
        <f t="shared" ref="EW265:EW272" si="1157">IF(SUM($EN265:$EU265)=0,"",DO265)</f>
        <v/>
      </c>
      <c r="EX265" s="8" t="str">
        <f t="shared" ref="EX265:EX272" si="1158">IF(SUM($EN265:$EU265)=0,"",EE265-DP265)</f>
        <v/>
      </c>
      <c r="EY265" s="8" t="str">
        <f t="shared" ref="EY265:FD272" si="1159">IF(SUM($EN265:$EU265)=0,"",EF265-DW265)</f>
        <v/>
      </c>
      <c r="EZ265" s="8" t="str">
        <f t="shared" si="1159"/>
        <v/>
      </c>
      <c r="FA265" s="8" t="str">
        <f t="shared" si="1159"/>
        <v/>
      </c>
      <c r="FB265" s="8" t="str">
        <f t="shared" si="1159"/>
        <v/>
      </c>
      <c r="FC265" s="8" t="str">
        <f t="shared" si="1159"/>
        <v/>
      </c>
      <c r="FD265" s="8" t="str">
        <f t="shared" si="1159"/>
        <v/>
      </c>
      <c r="FF265" s="31" t="s">
        <v>108</v>
      </c>
      <c r="FG265" s="65"/>
      <c r="FH265" s="64">
        <v>95</v>
      </c>
      <c r="FI265" s="64">
        <v>20</v>
      </c>
      <c r="FJ265" s="64">
        <v>25</v>
      </c>
      <c r="FK265" s="64">
        <v>25</v>
      </c>
      <c r="FL265" s="64">
        <v>30</v>
      </c>
      <c r="FM265" s="64">
        <v>50</v>
      </c>
      <c r="FN265" s="63">
        <v>30</v>
      </c>
      <c r="FO265" s="10"/>
      <c r="FP265" s="18"/>
      <c r="FQ265" s="10"/>
      <c r="FR265" s="10"/>
      <c r="FS265" s="10"/>
      <c r="FT265" s="9"/>
    </row>
    <row r="266" spans="1:185" s="8" customFormat="1" x14ac:dyDescent="0.2">
      <c r="A266" s="8">
        <v>2</v>
      </c>
      <c r="B266" s="8" t="s">
        <v>162</v>
      </c>
      <c r="C266" s="16">
        <v>14</v>
      </c>
      <c r="D266" s="16">
        <v>7</v>
      </c>
      <c r="E266" s="16">
        <v>2</v>
      </c>
      <c r="F266" s="16">
        <v>5</v>
      </c>
      <c r="G266" s="16">
        <v>30</v>
      </c>
      <c r="H266" s="16">
        <v>23</v>
      </c>
      <c r="I266" s="15">
        <v>23</v>
      </c>
      <c r="J266" s="16">
        <f>G266-H266</f>
        <v>7</v>
      </c>
      <c r="L266" s="31" t="s">
        <v>512</v>
      </c>
      <c r="M266" s="33" t="s">
        <v>88</v>
      </c>
      <c r="N266" s="28"/>
      <c r="O266" s="29" t="s">
        <v>147</v>
      </c>
      <c r="P266" s="29" t="s">
        <v>28</v>
      </c>
      <c r="Q266" s="29" t="s">
        <v>55</v>
      </c>
      <c r="R266" s="29" t="s">
        <v>62</v>
      </c>
      <c r="S266" s="29" t="s">
        <v>99</v>
      </c>
      <c r="T266" s="32" t="s">
        <v>16</v>
      </c>
      <c r="U266" s="13"/>
      <c r="V266" s="13"/>
      <c r="W266" s="13"/>
      <c r="X266" s="13"/>
      <c r="Y266" s="13"/>
      <c r="Z266" s="13"/>
      <c r="AA266" s="13"/>
      <c r="AB266" s="31" t="s">
        <v>512</v>
      </c>
      <c r="AC266" s="33" t="s">
        <v>197</v>
      </c>
      <c r="AD266" s="28"/>
      <c r="AE266" s="29" t="s">
        <v>142</v>
      </c>
      <c r="AF266" s="29" t="s">
        <v>274</v>
      </c>
      <c r="AG266" s="29" t="s">
        <v>275</v>
      </c>
      <c r="AH266" s="29" t="s">
        <v>297</v>
      </c>
      <c r="AI266" s="29" t="s">
        <v>158</v>
      </c>
      <c r="AJ266" s="32" t="s">
        <v>381</v>
      </c>
      <c r="AK266" s="13"/>
      <c r="AL266" s="13"/>
      <c r="AM266" s="13"/>
      <c r="AN266" s="13"/>
      <c r="AO266" s="13"/>
      <c r="AP266" s="13"/>
      <c r="AQ266" s="12"/>
      <c r="AR266" s="49">
        <f t="shared" ref="AR266:AR272" si="1160">(IF(M266="","",(IF(MID(M266,2,1)="-",LEFT(M266,1),LEFT(M266,2)))+0))</f>
        <v>0</v>
      </c>
      <c r="AS266" s="47"/>
      <c r="AT266" s="48">
        <f t="shared" si="1111"/>
        <v>5</v>
      </c>
      <c r="AU266" s="48">
        <f t="shared" si="1112"/>
        <v>3</v>
      </c>
      <c r="AV266" s="48">
        <f t="shared" si="1113"/>
        <v>1</v>
      </c>
      <c r="AW266" s="48">
        <f t="shared" si="1114"/>
        <v>4</v>
      </c>
      <c r="AX266" s="48">
        <f t="shared" si="1115"/>
        <v>1</v>
      </c>
      <c r="AY266" s="46">
        <f t="shared" si="1116"/>
        <v>2</v>
      </c>
      <c r="BQ266" s="49">
        <f t="shared" ref="BQ266:BQ272" si="1161">(IF(M266="","",IF(RIGHT(M266,2)="10",RIGHT(M266,2),RIGHT(M266,1))+0))</f>
        <v>5</v>
      </c>
      <c r="BR266" s="47"/>
      <c r="BS266" s="48">
        <f t="shared" si="1118"/>
        <v>0</v>
      </c>
      <c r="BT266" s="48">
        <f t="shared" si="1119"/>
        <v>0</v>
      </c>
      <c r="BU266" s="48">
        <f t="shared" si="1120"/>
        <v>1</v>
      </c>
      <c r="BV266" s="48">
        <f t="shared" si="1121"/>
        <v>1</v>
      </c>
      <c r="BW266" s="48">
        <f t="shared" si="1122"/>
        <v>5</v>
      </c>
      <c r="BX266" s="46">
        <f t="shared" si="1123"/>
        <v>1</v>
      </c>
      <c r="CP266" s="49" t="str">
        <f t="shared" ref="CP266:CP272" si="1162">(IF(M266="","",IF(AR266&gt;BQ266,"H",IF(AR266&lt;BQ266,"A","D"))))</f>
        <v>A</v>
      </c>
      <c r="CQ266" s="47"/>
      <c r="CR266" s="48" t="str">
        <f t="shared" si="1125"/>
        <v>H</v>
      </c>
      <c r="CS266" s="48" t="str">
        <f t="shared" si="1126"/>
        <v>H</v>
      </c>
      <c r="CT266" s="48" t="str">
        <f t="shared" si="1127"/>
        <v>D</v>
      </c>
      <c r="CU266" s="48" t="str">
        <f t="shared" si="1128"/>
        <v>H</v>
      </c>
      <c r="CV266" s="48" t="str">
        <f t="shared" si="1129"/>
        <v>A</v>
      </c>
      <c r="CW266" s="46" t="str">
        <f t="shared" si="1130"/>
        <v>H</v>
      </c>
      <c r="DO266" s="17" t="str">
        <f t="shared" si="1131"/>
        <v>Cray Valley PM</v>
      </c>
      <c r="DP266" s="21">
        <f t="shared" si="1132"/>
        <v>14</v>
      </c>
      <c r="DQ266" s="11">
        <f t="shared" si="1133"/>
        <v>4</v>
      </c>
      <c r="DR266" s="11">
        <f t="shared" si="1134"/>
        <v>1</v>
      </c>
      <c r="DS266" s="11">
        <f t="shared" si="1135"/>
        <v>2</v>
      </c>
      <c r="DT266" s="11">
        <f>COUNTIF(CQ$265:CQ$272,"A")</f>
        <v>3</v>
      </c>
      <c r="DU266" s="11">
        <f>COUNTIF(CQ$265:CQ$272,"D")</f>
        <v>1</v>
      </c>
      <c r="DV266" s="11">
        <f>COUNTIF(CQ$265:CQ$272,"H")</f>
        <v>3</v>
      </c>
      <c r="DW266" s="21">
        <f t="shared" si="1136"/>
        <v>7</v>
      </c>
      <c r="DX266" s="21">
        <f t="shared" si="1137"/>
        <v>2</v>
      </c>
      <c r="DY266" s="21">
        <f t="shared" si="1138"/>
        <v>5</v>
      </c>
      <c r="DZ266" s="20">
        <f>SUM($AR266:$BO266)+SUM(BR$265:BR$272)</f>
        <v>28</v>
      </c>
      <c r="EA266" s="20">
        <f>SUM($BQ266:$CN266)+SUM(AS$265:AS$272)</f>
        <v>24</v>
      </c>
      <c r="EB266" s="21">
        <f t="shared" si="1139"/>
        <v>23</v>
      </c>
      <c r="EC266" s="20">
        <f t="shared" si="1140"/>
        <v>4</v>
      </c>
      <c r="ED266" s="9"/>
      <c r="EE266" s="11">
        <f t="shared" si="1141"/>
        <v>14</v>
      </c>
      <c r="EF266" s="11">
        <f t="shared" si="1142"/>
        <v>7</v>
      </c>
      <c r="EG266" s="11">
        <f t="shared" si="1143"/>
        <v>2</v>
      </c>
      <c r="EH266" s="11">
        <f t="shared" si="1144"/>
        <v>5</v>
      </c>
      <c r="EI266" s="11">
        <f t="shared" si="1145"/>
        <v>28</v>
      </c>
      <c r="EJ266" s="11">
        <f t="shared" si="1146"/>
        <v>24</v>
      </c>
      <c r="EK266" s="11">
        <f t="shared" si="1147"/>
        <v>23</v>
      </c>
      <c r="EL266" s="11">
        <f t="shared" si="1148"/>
        <v>4</v>
      </c>
      <c r="EN266" s="8">
        <f t="shared" si="1149"/>
        <v>0</v>
      </c>
      <c r="EO266" s="8">
        <f t="shared" si="1150"/>
        <v>0</v>
      </c>
      <c r="EP266" s="8">
        <f t="shared" si="1151"/>
        <v>0</v>
      </c>
      <c r="EQ266" s="8">
        <f t="shared" si="1152"/>
        <v>0</v>
      </c>
      <c r="ER266" s="8">
        <f t="shared" si="1153"/>
        <v>0</v>
      </c>
      <c r="ES266" s="8">
        <f t="shared" si="1154"/>
        <v>0</v>
      </c>
      <c r="ET266" s="8">
        <f t="shared" si="1155"/>
        <v>0</v>
      </c>
      <c r="EU266" s="8">
        <f t="shared" si="1156"/>
        <v>0</v>
      </c>
      <c r="EW266" s="8" t="str">
        <f t="shared" si="1157"/>
        <v/>
      </c>
      <c r="EX266" s="8" t="str">
        <f t="shared" si="1158"/>
        <v/>
      </c>
      <c r="EY266" s="8" t="str">
        <f t="shared" si="1159"/>
        <v/>
      </c>
      <c r="EZ266" s="8" t="str">
        <f t="shared" si="1159"/>
        <v/>
      </c>
      <c r="FA266" s="8" t="str">
        <f t="shared" si="1159"/>
        <v/>
      </c>
      <c r="FB266" s="8" t="str">
        <f t="shared" si="1159"/>
        <v/>
      </c>
      <c r="FC266" s="8" t="str">
        <f t="shared" si="1159"/>
        <v/>
      </c>
      <c r="FD266" s="8" t="str">
        <f t="shared" si="1159"/>
        <v/>
      </c>
      <c r="FF266" s="31" t="s">
        <v>512</v>
      </c>
      <c r="FG266" s="61">
        <v>32</v>
      </c>
      <c r="FH266" s="59"/>
      <c r="FI266" s="60">
        <v>52</v>
      </c>
      <c r="FJ266" s="60">
        <v>28</v>
      </c>
      <c r="FK266" s="60">
        <v>30</v>
      </c>
      <c r="FL266" s="60">
        <v>53</v>
      </c>
      <c r="FM266" s="60">
        <v>28</v>
      </c>
      <c r="FN266" s="58">
        <v>34</v>
      </c>
      <c r="FO266" s="10"/>
      <c r="FP266" s="10"/>
      <c r="FQ266" s="10"/>
      <c r="FR266" s="10"/>
      <c r="FS266" s="10"/>
      <c r="FT266" s="9"/>
    </row>
    <row r="267" spans="1:185" s="8" customFormat="1" x14ac:dyDescent="0.2">
      <c r="A267" s="8">
        <v>3</v>
      </c>
      <c r="B267" s="8" t="s">
        <v>512</v>
      </c>
      <c r="C267" s="16">
        <v>14</v>
      </c>
      <c r="D267" s="16">
        <v>7</v>
      </c>
      <c r="E267" s="16">
        <v>2</v>
      </c>
      <c r="F267" s="16">
        <v>5</v>
      </c>
      <c r="G267" s="16">
        <v>28</v>
      </c>
      <c r="H267" s="16">
        <v>24</v>
      </c>
      <c r="I267" s="15">
        <v>23</v>
      </c>
      <c r="J267" s="16">
        <f t="shared" si="1109"/>
        <v>4</v>
      </c>
      <c r="L267" s="31" t="s">
        <v>56</v>
      </c>
      <c r="M267" s="33" t="s">
        <v>16</v>
      </c>
      <c r="N267" s="29" t="s">
        <v>195</v>
      </c>
      <c r="O267" s="28"/>
      <c r="P267" s="29" t="s">
        <v>52</v>
      </c>
      <c r="Q267" s="29" t="s">
        <v>28</v>
      </c>
      <c r="R267" s="29" t="s">
        <v>145</v>
      </c>
      <c r="S267" s="29" t="s">
        <v>120</v>
      </c>
      <c r="T267" s="32" t="s">
        <v>135</v>
      </c>
      <c r="U267" s="13"/>
      <c r="V267" s="13"/>
      <c r="W267" s="13"/>
      <c r="X267" s="13"/>
      <c r="Y267" s="13"/>
      <c r="Z267" s="13"/>
      <c r="AA267" s="13"/>
      <c r="AB267" s="31" t="s">
        <v>56</v>
      </c>
      <c r="AC267" s="33" t="s">
        <v>9</v>
      </c>
      <c r="AD267" s="29" t="s">
        <v>121</v>
      </c>
      <c r="AE267" s="28"/>
      <c r="AF267" s="29" t="s">
        <v>351</v>
      </c>
      <c r="AG267" s="29" t="s">
        <v>17</v>
      </c>
      <c r="AH267" s="29" t="s">
        <v>371</v>
      </c>
      <c r="AI267" s="29" t="s">
        <v>355</v>
      </c>
      <c r="AJ267" s="32" t="s">
        <v>125</v>
      </c>
      <c r="AK267" s="13"/>
      <c r="AL267" s="13"/>
      <c r="AM267" s="13"/>
      <c r="AN267" s="13"/>
      <c r="AO267" s="13"/>
      <c r="AP267" s="13"/>
      <c r="AQ267" s="12"/>
      <c r="AR267" s="49">
        <f t="shared" si="1160"/>
        <v>2</v>
      </c>
      <c r="AS267" s="48">
        <f t="shared" ref="AS267:AS272" si="1163">(IF(N267="","",(IF(MID(N267,2,1)="-",LEFT(N267,1),LEFT(N267,2)))+0))</f>
        <v>2</v>
      </c>
      <c r="AT267" s="47"/>
      <c r="AU267" s="48">
        <f>(IF(P267="","",(IF(MID(P267,2,1)="-",LEFT(P267,1),LEFT(P267,2)))+0))</f>
        <v>3</v>
      </c>
      <c r="AV267" s="48">
        <f>(IF(Q267="","",(IF(MID(Q267,2,1)="-",LEFT(Q267,1),LEFT(Q267,2)))+0))</f>
        <v>3</v>
      </c>
      <c r="AW267" s="48">
        <f>(IF(R267="","",(IF(MID(R267,2,1)="-",LEFT(R267,1),LEFT(R267,2)))+0))</f>
        <v>4</v>
      </c>
      <c r="AX267" s="48">
        <f>(IF(S267="","",(IF(MID(S267,2,1)="-",LEFT(S267,1),LEFT(S267,2)))+0))</f>
        <v>0</v>
      </c>
      <c r="AY267" s="46">
        <f>(IF(T267="","",(IF(MID(T267,2,1)="-",LEFT(T267,1),LEFT(T267,2)))+0))</f>
        <v>1</v>
      </c>
      <c r="BQ267" s="49">
        <f t="shared" si="1161"/>
        <v>1</v>
      </c>
      <c r="BR267" s="48">
        <f t="shared" ref="BR267:BR272" si="1164">(IF(N267="","",IF(RIGHT(N267,2)="10",RIGHT(N267,2),RIGHT(N267,1))+0))</f>
        <v>5</v>
      </c>
      <c r="BS267" s="47"/>
      <c r="BT267" s="48">
        <f>(IF(P267="","",IF(RIGHT(P267,2)="10",RIGHT(P267,2),RIGHT(P267,1))+0))</f>
        <v>2</v>
      </c>
      <c r="BU267" s="48">
        <f>(IF(Q267="","",IF(RIGHT(Q267,2)="10",RIGHT(Q267,2),RIGHT(Q267,1))+0))</f>
        <v>0</v>
      </c>
      <c r="BV267" s="48">
        <f>(IF(R267="","",IF(RIGHT(R267,2)="10",RIGHT(R267,2),RIGHT(R267,1))+0))</f>
        <v>2</v>
      </c>
      <c r="BW267" s="48">
        <f>(IF(S267="","",IF(RIGHT(S267,2)="10",RIGHT(S267,2),RIGHT(S267,1))+0))</f>
        <v>1</v>
      </c>
      <c r="BX267" s="46">
        <f>(IF(T267="","",IF(RIGHT(T267,2)="10",RIGHT(T267,2),RIGHT(T267,1))+0))</f>
        <v>3</v>
      </c>
      <c r="CP267" s="49" t="str">
        <f t="shared" si="1162"/>
        <v>H</v>
      </c>
      <c r="CQ267" s="48" t="str">
        <f t="shared" ref="CQ267:CQ272" si="1165">(IF(N267="","",IF(AS267&gt;BR267,"H",IF(AS267&lt;BR267,"A","D"))))</f>
        <v>A</v>
      </c>
      <c r="CR267" s="47"/>
      <c r="CS267" s="48" t="str">
        <f>(IF(P267="","",IF(AU267&gt;BT267,"H",IF(AU267&lt;BT267,"A","D"))))</f>
        <v>H</v>
      </c>
      <c r="CT267" s="48" t="str">
        <f>(IF(Q267="","",IF(AV267&gt;BU267,"H",IF(AV267&lt;BU267,"A","D"))))</f>
        <v>H</v>
      </c>
      <c r="CU267" s="48" t="str">
        <f>(IF(R267="","",IF(AW267&gt;BV267,"H",IF(AW267&lt;BV267,"A","D"))))</f>
        <v>H</v>
      </c>
      <c r="CV267" s="48" t="str">
        <f>(IF(S267="","",IF(AX267&gt;BW267,"H",IF(AX267&lt;BW267,"A","D"))))</f>
        <v>A</v>
      </c>
      <c r="CW267" s="46" t="str">
        <f>(IF(T267="","",IF(AY267&gt;BX267,"H",IF(AY267&lt;BX267,"A","D"))))</f>
        <v>A</v>
      </c>
      <c r="DO267" s="17" t="str">
        <f t="shared" si="1131"/>
        <v>East Grinstead Town</v>
      </c>
      <c r="DP267" s="21">
        <f t="shared" si="1132"/>
        <v>14</v>
      </c>
      <c r="DQ267" s="11">
        <f t="shared" si="1133"/>
        <v>4</v>
      </c>
      <c r="DR267" s="11">
        <f t="shared" si="1134"/>
        <v>0</v>
      </c>
      <c r="DS267" s="11">
        <f t="shared" si="1135"/>
        <v>3</v>
      </c>
      <c r="DT267" s="11">
        <f>COUNTIF(CR$265:CR$272,"A")</f>
        <v>0</v>
      </c>
      <c r="DU267" s="11">
        <f>COUNTIF(CR$265:CR$272,"D")</f>
        <v>0</v>
      </c>
      <c r="DV267" s="11">
        <f>COUNTIF(CR$265:CR$272,"H")</f>
        <v>7</v>
      </c>
      <c r="DW267" s="21">
        <f t="shared" si="1136"/>
        <v>4</v>
      </c>
      <c r="DX267" s="21">
        <f t="shared" si="1137"/>
        <v>0</v>
      </c>
      <c r="DY267" s="21">
        <f t="shared" si="1138"/>
        <v>10</v>
      </c>
      <c r="DZ267" s="20">
        <f>SUM($AR267:$BO267)+SUM(BS$265:BS$272)</f>
        <v>16</v>
      </c>
      <c r="EA267" s="20">
        <f>SUM($BQ267:$CN267)+SUM(AT$265:AT$272)</f>
        <v>39</v>
      </c>
      <c r="EB267" s="21">
        <f t="shared" si="1139"/>
        <v>12</v>
      </c>
      <c r="EC267" s="20">
        <f t="shared" si="1140"/>
        <v>-23</v>
      </c>
      <c r="ED267" s="9"/>
      <c r="EE267" s="11">
        <f t="shared" si="1141"/>
        <v>14</v>
      </c>
      <c r="EF267" s="11">
        <f t="shared" si="1142"/>
        <v>4</v>
      </c>
      <c r="EG267" s="11">
        <f t="shared" si="1143"/>
        <v>0</v>
      </c>
      <c r="EH267" s="11">
        <f t="shared" si="1144"/>
        <v>10</v>
      </c>
      <c r="EI267" s="11">
        <f t="shared" si="1145"/>
        <v>16</v>
      </c>
      <c r="EJ267" s="11">
        <f t="shared" si="1146"/>
        <v>39</v>
      </c>
      <c r="EK267" s="11">
        <f t="shared" si="1147"/>
        <v>12</v>
      </c>
      <c r="EL267" s="11">
        <f t="shared" si="1148"/>
        <v>-23</v>
      </c>
      <c r="EN267" s="8">
        <f t="shared" si="1149"/>
        <v>0</v>
      </c>
      <c r="EO267" s="8">
        <f t="shared" si="1150"/>
        <v>0</v>
      </c>
      <c r="EP267" s="8">
        <f t="shared" si="1151"/>
        <v>0</v>
      </c>
      <c r="EQ267" s="8">
        <f t="shared" si="1152"/>
        <v>0</v>
      </c>
      <c r="ER267" s="8">
        <f t="shared" si="1153"/>
        <v>0</v>
      </c>
      <c r="ES267" s="8">
        <f t="shared" si="1154"/>
        <v>0</v>
      </c>
      <c r="ET267" s="8">
        <f t="shared" si="1155"/>
        <v>0</v>
      </c>
      <c r="EU267" s="8">
        <f t="shared" si="1156"/>
        <v>0</v>
      </c>
      <c r="EW267" s="8" t="str">
        <f t="shared" si="1157"/>
        <v/>
      </c>
      <c r="EX267" s="8" t="str">
        <f t="shared" si="1158"/>
        <v/>
      </c>
      <c r="EY267" s="8" t="str">
        <f t="shared" si="1159"/>
        <v/>
      </c>
      <c r="EZ267" s="8" t="str">
        <f t="shared" si="1159"/>
        <v/>
      </c>
      <c r="FA267" s="8" t="str">
        <f t="shared" si="1159"/>
        <v/>
      </c>
      <c r="FB267" s="8" t="str">
        <f t="shared" si="1159"/>
        <v/>
      </c>
      <c r="FC267" s="8" t="str">
        <f t="shared" si="1159"/>
        <v/>
      </c>
      <c r="FD267" s="8" t="str">
        <f t="shared" si="1159"/>
        <v/>
      </c>
      <c r="FF267" s="31" t="s">
        <v>56</v>
      </c>
      <c r="FG267" s="61">
        <v>30</v>
      </c>
      <c r="FH267" s="60">
        <v>36</v>
      </c>
      <c r="FI267" s="59"/>
      <c r="FJ267" s="60">
        <v>36</v>
      </c>
      <c r="FK267" s="60">
        <v>20</v>
      </c>
      <c r="FL267" s="60">
        <v>47</v>
      </c>
      <c r="FM267" s="60">
        <v>26</v>
      </c>
      <c r="FN267" s="58">
        <v>51</v>
      </c>
      <c r="FO267" s="10"/>
      <c r="FP267" s="10"/>
      <c r="FQ267" s="10"/>
      <c r="FR267" s="10"/>
      <c r="FS267" s="10"/>
      <c r="FT267" s="9"/>
    </row>
    <row r="268" spans="1:185" s="8" customFormat="1" x14ac:dyDescent="0.2">
      <c r="A268" s="8">
        <v>4</v>
      </c>
      <c r="B268" s="8" t="s">
        <v>108</v>
      </c>
      <c r="C268" s="16">
        <v>14</v>
      </c>
      <c r="D268" s="16">
        <v>6</v>
      </c>
      <c r="E268" s="16">
        <v>3</v>
      </c>
      <c r="F268" s="16">
        <v>5</v>
      </c>
      <c r="G268" s="16">
        <v>29</v>
      </c>
      <c r="H268" s="16">
        <v>20</v>
      </c>
      <c r="I268" s="15">
        <v>21</v>
      </c>
      <c r="J268" s="16">
        <f t="shared" si="1109"/>
        <v>9</v>
      </c>
      <c r="L268" s="31" t="s">
        <v>76</v>
      </c>
      <c r="M268" s="33" t="s">
        <v>64</v>
      </c>
      <c r="N268" s="29" t="s">
        <v>28</v>
      </c>
      <c r="O268" s="29" t="s">
        <v>147</v>
      </c>
      <c r="P268" s="28"/>
      <c r="Q268" s="29" t="s">
        <v>152</v>
      </c>
      <c r="R268" s="29" t="s">
        <v>102</v>
      </c>
      <c r="S268" s="29" t="s">
        <v>35</v>
      </c>
      <c r="T268" s="32" t="s">
        <v>98</v>
      </c>
      <c r="U268" s="13"/>
      <c r="V268" s="13"/>
      <c r="W268" s="13"/>
      <c r="X268" s="13"/>
      <c r="Y268" s="13"/>
      <c r="Z268" s="13"/>
      <c r="AA268" s="13"/>
      <c r="AB268" s="31" t="s">
        <v>76</v>
      </c>
      <c r="AC268" s="33" t="s">
        <v>272</v>
      </c>
      <c r="AD268" s="29" t="s">
        <v>242</v>
      </c>
      <c r="AE268" s="29" t="s">
        <v>166</v>
      </c>
      <c r="AF268" s="28"/>
      <c r="AG268" s="29" t="s">
        <v>27</v>
      </c>
      <c r="AH268" s="29" t="s">
        <v>193</v>
      </c>
      <c r="AI268" s="29" t="s">
        <v>273</v>
      </c>
      <c r="AJ268" s="32" t="s">
        <v>387</v>
      </c>
      <c r="AK268" s="13"/>
      <c r="AL268" s="13"/>
      <c r="AM268" s="13"/>
      <c r="AN268" s="13"/>
      <c r="AO268" s="13"/>
      <c r="AP268" s="13"/>
      <c r="AQ268" s="12"/>
      <c r="AR268" s="49">
        <f t="shared" si="1160"/>
        <v>4</v>
      </c>
      <c r="AS268" s="48">
        <f t="shared" si="1163"/>
        <v>3</v>
      </c>
      <c r="AT268" s="48">
        <f>(IF(O268="","",(IF(MID(O268,2,1)="-",LEFT(O268,1),LEFT(O268,2)))+0))</f>
        <v>5</v>
      </c>
      <c r="AU268" s="47"/>
      <c r="AV268" s="48">
        <f>(IF(Q268="","",(IF(MID(Q268,2,1)="-",LEFT(Q268,1),LEFT(Q268,2)))+0))</f>
        <v>4</v>
      </c>
      <c r="AW268" s="48">
        <f>(IF(R268="","",(IF(MID(R268,2,1)="-",LEFT(R268,1),LEFT(R268,2)))+0))</f>
        <v>2</v>
      </c>
      <c r="AX268" s="48">
        <f>(IF(S268="","",(IF(MID(S268,2,1)="-",LEFT(S268,1),LEFT(S268,2)))+0))</f>
        <v>1</v>
      </c>
      <c r="AY268" s="46">
        <f>(IF(T268="","",(IF(MID(T268,2,1)="-",LEFT(T268,1),LEFT(T268,2)))+0))</f>
        <v>1</v>
      </c>
      <c r="BQ268" s="49">
        <f t="shared" si="1161"/>
        <v>3</v>
      </c>
      <c r="BR268" s="48">
        <f t="shared" si="1164"/>
        <v>0</v>
      </c>
      <c r="BS268" s="48">
        <f>(IF(O268="","",IF(RIGHT(O268,2)="10",RIGHT(O268,2),RIGHT(O268,1))+0))</f>
        <v>0</v>
      </c>
      <c r="BT268" s="47"/>
      <c r="BU268" s="48">
        <f>(IF(Q268="","",IF(RIGHT(Q268,2)="10",RIGHT(Q268,2),RIGHT(Q268,1))+0))</f>
        <v>0</v>
      </c>
      <c r="BV268" s="48">
        <f>(IF(R268="","",IF(RIGHT(R268,2)="10",RIGHT(R268,2),RIGHT(R268,1))+0))</f>
        <v>0</v>
      </c>
      <c r="BW268" s="48">
        <f>(IF(S268="","",IF(RIGHT(S268,2)="10",RIGHT(S268,2),RIGHT(S268,1))+0))</f>
        <v>2</v>
      </c>
      <c r="BX268" s="46">
        <f>(IF(T268="","",IF(RIGHT(T268,2)="10",RIGHT(T268,2),RIGHT(T268,1))+0))</f>
        <v>0</v>
      </c>
      <c r="CP268" s="49" t="str">
        <f t="shared" si="1162"/>
        <v>H</v>
      </c>
      <c r="CQ268" s="48" t="str">
        <f t="shared" si="1165"/>
        <v>H</v>
      </c>
      <c r="CR268" s="48" t="str">
        <f>(IF(O268="","",IF(AT268&gt;BS268,"H",IF(AT268&lt;BS268,"A","D"))))</f>
        <v>H</v>
      </c>
      <c r="CS268" s="47"/>
      <c r="CT268" s="48" t="str">
        <f>(IF(Q268="","",IF(AV268&gt;BU268,"H",IF(AV268&lt;BU268,"A","D"))))</f>
        <v>H</v>
      </c>
      <c r="CU268" s="48" t="str">
        <f>(IF(R268="","",IF(AW268&gt;BV268,"H",IF(AW268&lt;BV268,"A","D"))))</f>
        <v>H</v>
      </c>
      <c r="CV268" s="48" t="str">
        <f>(IF(S268="","",IF(AX268&gt;BW268,"H",IF(AX268&lt;BW268,"A","D"))))</f>
        <v>A</v>
      </c>
      <c r="CW268" s="46" t="str">
        <f>(IF(T268="","",IF(AY268&gt;BX268,"H",IF(AY268&lt;BX268,"A","D"))))</f>
        <v>H</v>
      </c>
      <c r="DO268" s="17" t="str">
        <f t="shared" si="1131"/>
        <v>Hastings United</v>
      </c>
      <c r="DP268" s="21">
        <f t="shared" si="1132"/>
        <v>14</v>
      </c>
      <c r="DQ268" s="11">
        <f t="shared" si="1133"/>
        <v>6</v>
      </c>
      <c r="DR268" s="11">
        <f t="shared" si="1134"/>
        <v>0</v>
      </c>
      <c r="DS268" s="11">
        <f t="shared" si="1135"/>
        <v>1</v>
      </c>
      <c r="DT268" s="11">
        <f>COUNTIF(CS$265:CS$272,"A")</f>
        <v>4</v>
      </c>
      <c r="DU268" s="11">
        <f>COUNTIF(CS$265:CS$272,"D")</f>
        <v>0</v>
      </c>
      <c r="DV268" s="11">
        <f>COUNTIF(CS$265:CS$272,"H")</f>
        <v>3</v>
      </c>
      <c r="DW268" s="21">
        <f t="shared" si="1136"/>
        <v>10</v>
      </c>
      <c r="DX268" s="21">
        <f t="shared" si="1137"/>
        <v>0</v>
      </c>
      <c r="DY268" s="21">
        <f t="shared" si="1138"/>
        <v>4</v>
      </c>
      <c r="DZ268" s="20">
        <f>SUM($AR268:$BO268)+SUM(BT$265:BT$272)</f>
        <v>43</v>
      </c>
      <c r="EA268" s="20">
        <f>SUM($BQ268:$CN268)+SUM(AU$265:AU$272)</f>
        <v>19</v>
      </c>
      <c r="EB268" s="21">
        <f t="shared" si="1139"/>
        <v>30</v>
      </c>
      <c r="EC268" s="20">
        <f t="shared" si="1140"/>
        <v>24</v>
      </c>
      <c r="ED268" s="9"/>
      <c r="EE268" s="11">
        <f t="shared" si="1141"/>
        <v>14</v>
      </c>
      <c r="EF268" s="11">
        <f t="shared" si="1142"/>
        <v>10</v>
      </c>
      <c r="EG268" s="11">
        <f t="shared" si="1143"/>
        <v>0</v>
      </c>
      <c r="EH268" s="11">
        <f t="shared" si="1144"/>
        <v>4</v>
      </c>
      <c r="EI268" s="11">
        <f t="shared" si="1145"/>
        <v>43</v>
      </c>
      <c r="EJ268" s="11">
        <f t="shared" si="1146"/>
        <v>19</v>
      </c>
      <c r="EK268" s="11">
        <f t="shared" si="1147"/>
        <v>30</v>
      </c>
      <c r="EL268" s="11">
        <f t="shared" si="1148"/>
        <v>24</v>
      </c>
      <c r="EN268" s="8">
        <f t="shared" si="1149"/>
        <v>0</v>
      </c>
      <c r="EO268" s="8">
        <f t="shared" si="1150"/>
        <v>0</v>
      </c>
      <c r="EP268" s="8">
        <f t="shared" si="1151"/>
        <v>0</v>
      </c>
      <c r="EQ268" s="8">
        <f t="shared" si="1152"/>
        <v>0</v>
      </c>
      <c r="ER268" s="8">
        <f t="shared" si="1153"/>
        <v>0</v>
      </c>
      <c r="ES268" s="8">
        <f t="shared" si="1154"/>
        <v>0</v>
      </c>
      <c r="ET268" s="8">
        <f t="shared" si="1155"/>
        <v>0</v>
      </c>
      <c r="EU268" s="8">
        <f t="shared" si="1156"/>
        <v>0</v>
      </c>
      <c r="EW268" s="8" t="str">
        <f t="shared" si="1157"/>
        <v/>
      </c>
      <c r="EX268" s="8" t="str">
        <f t="shared" si="1158"/>
        <v/>
      </c>
      <c r="EY268" s="8" t="str">
        <f t="shared" si="1159"/>
        <v/>
      </c>
      <c r="EZ268" s="8" t="str">
        <f t="shared" si="1159"/>
        <v/>
      </c>
      <c r="FA268" s="8" t="str">
        <f t="shared" si="1159"/>
        <v/>
      </c>
      <c r="FB268" s="8" t="str">
        <f t="shared" si="1159"/>
        <v/>
      </c>
      <c r="FC268" s="8" t="str">
        <f t="shared" si="1159"/>
        <v/>
      </c>
      <c r="FD268" s="8" t="str">
        <f t="shared" si="1159"/>
        <v/>
      </c>
      <c r="FF268" s="31" t="s">
        <v>76</v>
      </c>
      <c r="FG268" s="61">
        <v>57</v>
      </c>
      <c r="FH268" s="60">
        <v>194</v>
      </c>
      <c r="FI268" s="60">
        <v>98</v>
      </c>
      <c r="FJ268" s="59"/>
      <c r="FK268" s="60">
        <v>97</v>
      </c>
      <c r="FL268" s="60">
        <v>134</v>
      </c>
      <c r="FM268" s="60">
        <v>112</v>
      </c>
      <c r="FN268" s="58">
        <v>137</v>
      </c>
      <c r="FO268" s="10"/>
      <c r="FP268" s="10"/>
      <c r="FQ268" s="10"/>
      <c r="FR268" s="10"/>
      <c r="FS268" s="10"/>
      <c r="FT268" s="9"/>
    </row>
    <row r="269" spans="1:185" s="8" customFormat="1" x14ac:dyDescent="0.2">
      <c r="A269" s="8">
        <v>5</v>
      </c>
      <c r="B269" s="8" t="s">
        <v>196</v>
      </c>
      <c r="C269" s="16">
        <v>14</v>
      </c>
      <c r="D269" s="16">
        <v>5</v>
      </c>
      <c r="E269" s="16">
        <v>3</v>
      </c>
      <c r="F269" s="16">
        <v>6</v>
      </c>
      <c r="G269" s="16">
        <v>21</v>
      </c>
      <c r="H269" s="16">
        <v>22</v>
      </c>
      <c r="I269" s="15">
        <v>18</v>
      </c>
      <c r="J269" s="16">
        <f t="shared" si="1109"/>
        <v>-1</v>
      </c>
      <c r="L269" s="31" t="s">
        <v>433</v>
      </c>
      <c r="M269" s="33" t="s">
        <v>102</v>
      </c>
      <c r="N269" s="29" t="s">
        <v>106</v>
      </c>
      <c r="O269" s="29" t="s">
        <v>28</v>
      </c>
      <c r="P269" s="29" t="s">
        <v>87</v>
      </c>
      <c r="Q269" s="28"/>
      <c r="R269" s="29" t="s">
        <v>16</v>
      </c>
      <c r="S269" s="29" t="s">
        <v>98</v>
      </c>
      <c r="T269" s="32" t="s">
        <v>55</v>
      </c>
      <c r="U269" s="13"/>
      <c r="V269" s="13"/>
      <c r="W269" s="13"/>
      <c r="X269" s="13"/>
      <c r="Y269" s="13"/>
      <c r="Z269" s="13"/>
      <c r="AA269" s="13"/>
      <c r="AB269" s="31" t="s">
        <v>433</v>
      </c>
      <c r="AC269" s="33" t="s">
        <v>280</v>
      </c>
      <c r="AD269" s="29" t="s">
        <v>126</v>
      </c>
      <c r="AE269" s="29" t="s">
        <v>11</v>
      </c>
      <c r="AF269" s="29" t="s">
        <v>178</v>
      </c>
      <c r="AG269" s="28"/>
      <c r="AH269" s="29" t="s">
        <v>30</v>
      </c>
      <c r="AI269" s="29" t="s">
        <v>290</v>
      </c>
      <c r="AJ269" s="32" t="s">
        <v>15</v>
      </c>
      <c r="AK269" s="13"/>
      <c r="AL269" s="13"/>
      <c r="AM269" s="13"/>
      <c r="AN269" s="13"/>
      <c r="AO269" s="13"/>
      <c r="AP269" s="13"/>
      <c r="AQ269" s="12"/>
      <c r="AR269" s="49">
        <f t="shared" si="1160"/>
        <v>2</v>
      </c>
      <c r="AS269" s="48">
        <f t="shared" si="1163"/>
        <v>0</v>
      </c>
      <c r="AT269" s="48">
        <f>(IF(O269="","",(IF(MID(O269,2,1)="-",LEFT(O269,1),LEFT(O269,2)))+0))</f>
        <v>3</v>
      </c>
      <c r="AU269" s="48">
        <f>(IF(P269="","",(IF(MID(P269,2,1)="-",LEFT(P269,1),LEFT(P269,2)))+0))</f>
        <v>1</v>
      </c>
      <c r="AV269" s="47"/>
      <c r="AW269" s="48">
        <f>(IF(R269="","",(IF(MID(R269,2,1)="-",LEFT(R269,1),LEFT(R269,2)))+0))</f>
        <v>2</v>
      </c>
      <c r="AX269" s="48">
        <f>(IF(S269="","",(IF(MID(S269,2,1)="-",LEFT(S269,1),LEFT(S269,2)))+0))</f>
        <v>1</v>
      </c>
      <c r="AY269" s="46">
        <f>(IF(T269="","",(IF(MID(T269,2,1)="-",LEFT(T269,1),LEFT(T269,2)))+0))</f>
        <v>1</v>
      </c>
      <c r="BQ269" s="49">
        <f t="shared" si="1161"/>
        <v>0</v>
      </c>
      <c r="BR269" s="48">
        <f t="shared" si="1164"/>
        <v>3</v>
      </c>
      <c r="BS269" s="48">
        <f>(IF(O269="","",IF(RIGHT(O269,2)="10",RIGHT(O269,2),RIGHT(O269,1))+0))</f>
        <v>0</v>
      </c>
      <c r="BT269" s="48">
        <f>(IF(P269="","",IF(RIGHT(P269,2)="10",RIGHT(P269,2),RIGHT(P269,1))+0))</f>
        <v>4</v>
      </c>
      <c r="BU269" s="47"/>
      <c r="BV269" s="48">
        <f>(IF(R269="","",IF(RIGHT(R269,2)="10",RIGHT(R269,2),RIGHT(R269,1))+0))</f>
        <v>1</v>
      </c>
      <c r="BW269" s="48">
        <f>(IF(S269="","",IF(RIGHT(S269,2)="10",RIGHT(S269,2),RIGHT(S269,1))+0))</f>
        <v>0</v>
      </c>
      <c r="BX269" s="46">
        <f>(IF(T269="","",IF(RIGHT(T269,2)="10",RIGHT(T269,2),RIGHT(T269,1))+0))</f>
        <v>1</v>
      </c>
      <c r="CP269" s="49" t="str">
        <f t="shared" si="1162"/>
        <v>H</v>
      </c>
      <c r="CQ269" s="48" t="str">
        <f t="shared" si="1165"/>
        <v>A</v>
      </c>
      <c r="CR269" s="48" t="str">
        <f>(IF(O269="","",IF(AT269&gt;BS269,"H",IF(AT269&lt;BS269,"A","D"))))</f>
        <v>H</v>
      </c>
      <c r="CS269" s="48" t="str">
        <f>(IF(P269="","",IF(AU269&gt;BT269,"H",IF(AU269&lt;BT269,"A","D"))))</f>
        <v>A</v>
      </c>
      <c r="CT269" s="47"/>
      <c r="CU269" s="48" t="str">
        <f>(IF(R269="","",IF(AW269&gt;BV269,"H",IF(AW269&lt;BV269,"A","D"))))</f>
        <v>H</v>
      </c>
      <c r="CV269" s="48" t="str">
        <f>(IF(S269="","",IF(AX269&gt;BW269,"H",IF(AX269&lt;BW269,"A","D"))))</f>
        <v>H</v>
      </c>
      <c r="CW269" s="46" t="str">
        <f>(IF(T269="","",IF(AY269&gt;BX269,"H",IF(AY269&lt;BX269,"A","D"))))</f>
        <v>D</v>
      </c>
      <c r="DO269" s="17" t="str">
        <f t="shared" si="1131"/>
        <v>Margate</v>
      </c>
      <c r="DP269" s="21">
        <f t="shared" si="1132"/>
        <v>14</v>
      </c>
      <c r="DQ269" s="11">
        <f t="shared" si="1133"/>
        <v>4</v>
      </c>
      <c r="DR269" s="11">
        <f t="shared" si="1134"/>
        <v>1</v>
      </c>
      <c r="DS269" s="11">
        <f t="shared" si="1135"/>
        <v>2</v>
      </c>
      <c r="DT269" s="11">
        <f>COUNTIF(CT$265:CT$272,"A")</f>
        <v>1</v>
      </c>
      <c r="DU269" s="11">
        <f>COUNTIF(CT$265:CT$272,"D")</f>
        <v>2</v>
      </c>
      <c r="DV269" s="11">
        <f>COUNTIF(CT$265:CT$272,"H")</f>
        <v>4</v>
      </c>
      <c r="DW269" s="21">
        <f t="shared" si="1136"/>
        <v>5</v>
      </c>
      <c r="DX269" s="21">
        <f t="shared" si="1137"/>
        <v>3</v>
      </c>
      <c r="DY269" s="21">
        <f t="shared" si="1138"/>
        <v>6</v>
      </c>
      <c r="DZ269" s="20">
        <f>SUM($AR269:$BO269)+SUM(BU$265:BU$272)</f>
        <v>18</v>
      </c>
      <c r="EA269" s="20">
        <f>SUM($BQ269:$CN269)+SUM(AV$265:AV$272)</f>
        <v>28</v>
      </c>
      <c r="EB269" s="21">
        <f t="shared" si="1139"/>
        <v>18</v>
      </c>
      <c r="EC269" s="20">
        <f t="shared" si="1140"/>
        <v>-10</v>
      </c>
      <c r="ED269" s="9"/>
      <c r="EE269" s="11">
        <f t="shared" si="1141"/>
        <v>14</v>
      </c>
      <c r="EF269" s="11">
        <f t="shared" si="1142"/>
        <v>5</v>
      </c>
      <c r="EG269" s="11">
        <f t="shared" si="1143"/>
        <v>3</v>
      </c>
      <c r="EH269" s="11">
        <f t="shared" si="1144"/>
        <v>6</v>
      </c>
      <c r="EI269" s="11">
        <f t="shared" si="1145"/>
        <v>18</v>
      </c>
      <c r="EJ269" s="11">
        <f t="shared" si="1146"/>
        <v>28</v>
      </c>
      <c r="EK269" s="11">
        <f t="shared" si="1147"/>
        <v>18</v>
      </c>
      <c r="EL269" s="11">
        <f t="shared" si="1148"/>
        <v>-10</v>
      </c>
      <c r="EN269" s="8">
        <f t="shared" si="1149"/>
        <v>0</v>
      </c>
      <c r="EO269" s="8">
        <f t="shared" si="1150"/>
        <v>0</v>
      </c>
      <c r="EP269" s="8">
        <f t="shared" si="1151"/>
        <v>0</v>
      </c>
      <c r="EQ269" s="8">
        <f t="shared" si="1152"/>
        <v>0</v>
      </c>
      <c r="ER269" s="8">
        <f t="shared" si="1153"/>
        <v>0</v>
      </c>
      <c r="ES269" s="8">
        <f t="shared" si="1154"/>
        <v>0</v>
      </c>
      <c r="ET269" s="8">
        <f t="shared" si="1155"/>
        <v>0</v>
      </c>
      <c r="EU269" s="8">
        <f t="shared" si="1156"/>
        <v>0</v>
      </c>
      <c r="EW269" s="8" t="str">
        <f t="shared" si="1157"/>
        <v/>
      </c>
      <c r="EX269" s="8" t="str">
        <f t="shared" si="1158"/>
        <v/>
      </c>
      <c r="EY269" s="8" t="str">
        <f t="shared" si="1159"/>
        <v/>
      </c>
      <c r="EZ269" s="8" t="str">
        <f t="shared" si="1159"/>
        <v/>
      </c>
      <c r="FA269" s="8" t="str">
        <f t="shared" si="1159"/>
        <v/>
      </c>
      <c r="FB269" s="8" t="str">
        <f t="shared" si="1159"/>
        <v/>
      </c>
      <c r="FC269" s="8" t="str">
        <f t="shared" si="1159"/>
        <v/>
      </c>
      <c r="FD269" s="8" t="str">
        <f t="shared" si="1159"/>
        <v/>
      </c>
      <c r="FF269" s="31" t="s">
        <v>433</v>
      </c>
      <c r="FG269" s="61">
        <v>35</v>
      </c>
      <c r="FH269" s="60">
        <v>30</v>
      </c>
      <c r="FI269" s="60">
        <v>45</v>
      </c>
      <c r="FJ269" s="60">
        <v>45</v>
      </c>
      <c r="FK269" s="59"/>
      <c r="FL269" s="60">
        <v>25</v>
      </c>
      <c r="FM269" s="60">
        <v>56</v>
      </c>
      <c r="FN269" s="58">
        <v>32</v>
      </c>
      <c r="FO269" s="10"/>
      <c r="FP269" s="10"/>
      <c r="FQ269" s="10"/>
      <c r="FR269" s="10"/>
      <c r="FS269" s="10"/>
      <c r="FT269" s="9"/>
    </row>
    <row r="270" spans="1:185" s="8" customFormat="1" x14ac:dyDescent="0.2">
      <c r="A270" s="8">
        <v>6</v>
      </c>
      <c r="B270" s="8" t="s">
        <v>433</v>
      </c>
      <c r="C270" s="16">
        <v>14</v>
      </c>
      <c r="D270" s="16">
        <v>5</v>
      </c>
      <c r="E270" s="16">
        <v>3</v>
      </c>
      <c r="F270" s="16">
        <v>6</v>
      </c>
      <c r="G270" s="16">
        <v>18</v>
      </c>
      <c r="H270" s="16">
        <v>28</v>
      </c>
      <c r="I270" s="15">
        <v>18</v>
      </c>
      <c r="J270" s="16">
        <f>G270-H270</f>
        <v>-10</v>
      </c>
      <c r="L270" s="31" t="s">
        <v>513</v>
      </c>
      <c r="M270" s="33" t="s">
        <v>106</v>
      </c>
      <c r="N270" s="29" t="s">
        <v>143</v>
      </c>
      <c r="O270" s="29" t="s">
        <v>16</v>
      </c>
      <c r="P270" s="29" t="s">
        <v>99</v>
      </c>
      <c r="Q270" s="29" t="s">
        <v>21</v>
      </c>
      <c r="R270" s="28"/>
      <c r="S270" s="29" t="s">
        <v>55</v>
      </c>
      <c r="T270" s="32" t="s">
        <v>135</v>
      </c>
      <c r="U270" s="13"/>
      <c r="V270" s="13"/>
      <c r="W270" s="13"/>
      <c r="X270" s="13"/>
      <c r="Y270" s="13"/>
      <c r="Z270" s="13"/>
      <c r="AA270" s="13"/>
      <c r="AB270" s="31" t="s">
        <v>513</v>
      </c>
      <c r="AC270" s="33" t="s">
        <v>27</v>
      </c>
      <c r="AD270" s="29" t="s">
        <v>257</v>
      </c>
      <c r="AE270" s="29" t="s">
        <v>289</v>
      </c>
      <c r="AF270" s="29" t="s">
        <v>11</v>
      </c>
      <c r="AG270" s="29" t="s">
        <v>256</v>
      </c>
      <c r="AH270" s="28"/>
      <c r="AI270" s="29" t="s">
        <v>322</v>
      </c>
      <c r="AJ270" s="32" t="s">
        <v>31</v>
      </c>
      <c r="AK270" s="13"/>
      <c r="AL270" s="13"/>
      <c r="AM270" s="13"/>
      <c r="AN270" s="13"/>
      <c r="AO270" s="13"/>
      <c r="AP270" s="13"/>
      <c r="AQ270" s="12"/>
      <c r="AR270" s="49">
        <f t="shared" si="1160"/>
        <v>0</v>
      </c>
      <c r="AS270" s="48">
        <f t="shared" si="1163"/>
        <v>3</v>
      </c>
      <c r="AT270" s="48">
        <f>(IF(O270="","",(IF(MID(O270,2,1)="-",LEFT(O270,1),LEFT(O270,2)))+0))</f>
        <v>2</v>
      </c>
      <c r="AU270" s="48">
        <f>(IF(P270="","",(IF(MID(P270,2,1)="-",LEFT(P270,1),LEFT(P270,2)))+0))</f>
        <v>1</v>
      </c>
      <c r="AV270" s="48">
        <f>(IF(Q270="","",(IF(MID(Q270,2,1)="-",LEFT(Q270,1),LEFT(Q270,2)))+0))</f>
        <v>2</v>
      </c>
      <c r="AW270" s="47"/>
      <c r="AX270" s="48">
        <f>(IF(S270="","",(IF(MID(S270,2,1)="-",LEFT(S270,1),LEFT(S270,2)))+0))</f>
        <v>1</v>
      </c>
      <c r="AY270" s="46">
        <f>(IF(T270="","",(IF(MID(T270,2,1)="-",LEFT(T270,1),LEFT(T270,2)))+0))</f>
        <v>1</v>
      </c>
      <c r="BQ270" s="49">
        <f t="shared" si="1161"/>
        <v>3</v>
      </c>
      <c r="BR270" s="48">
        <f t="shared" si="1164"/>
        <v>1</v>
      </c>
      <c r="BS270" s="48">
        <f>(IF(O270="","",IF(RIGHT(O270,2)="10",RIGHT(O270,2),RIGHT(O270,1))+0))</f>
        <v>1</v>
      </c>
      <c r="BT270" s="48">
        <f>(IF(P270="","",IF(RIGHT(P270,2)="10",RIGHT(P270,2),RIGHT(P270,1))+0))</f>
        <v>5</v>
      </c>
      <c r="BU270" s="48">
        <f>(IF(Q270="","",IF(RIGHT(Q270,2)="10",RIGHT(Q270,2),RIGHT(Q270,1))+0))</f>
        <v>2</v>
      </c>
      <c r="BV270" s="47"/>
      <c r="BW270" s="48">
        <f>(IF(S270="","",IF(RIGHT(S270,2)="10",RIGHT(S270,2),RIGHT(S270,1))+0))</f>
        <v>1</v>
      </c>
      <c r="BX270" s="46">
        <f>(IF(T270="","",IF(RIGHT(T270,2)="10",RIGHT(T270,2),RIGHT(T270,1))+0))</f>
        <v>3</v>
      </c>
      <c r="CP270" s="49" t="str">
        <f t="shared" si="1162"/>
        <v>A</v>
      </c>
      <c r="CQ270" s="48" t="str">
        <f t="shared" si="1165"/>
        <v>H</v>
      </c>
      <c r="CR270" s="48" t="str">
        <f>(IF(O270="","",IF(AT270&gt;BS270,"H",IF(AT270&lt;BS270,"A","D"))))</f>
        <v>H</v>
      </c>
      <c r="CS270" s="48" t="str">
        <f>(IF(P270="","",IF(AU270&gt;BT270,"H",IF(AU270&lt;BT270,"A","D"))))</f>
        <v>A</v>
      </c>
      <c r="CT270" s="48" t="str">
        <f>(IF(Q270="","",IF(AV270&gt;BU270,"H",IF(AV270&lt;BU270,"A","D"))))</f>
        <v>D</v>
      </c>
      <c r="CU270" s="47"/>
      <c r="CV270" s="48" t="str">
        <f>(IF(S270="","",IF(AX270&gt;BW270,"H",IF(AX270&lt;BW270,"A","D"))))</f>
        <v>D</v>
      </c>
      <c r="CW270" s="46" t="str">
        <f>(IF(T270="","",IF(AY270&gt;BX270,"H",IF(AY270&lt;BX270,"A","D"))))</f>
        <v>A</v>
      </c>
      <c r="DO270" s="17" t="str">
        <f t="shared" si="1131"/>
        <v>Phoenix Sports</v>
      </c>
      <c r="DP270" s="21">
        <f t="shared" si="1132"/>
        <v>14</v>
      </c>
      <c r="DQ270" s="11">
        <f t="shared" si="1133"/>
        <v>2</v>
      </c>
      <c r="DR270" s="11">
        <f t="shared" si="1134"/>
        <v>2</v>
      </c>
      <c r="DS270" s="11">
        <f t="shared" si="1135"/>
        <v>3</v>
      </c>
      <c r="DT270" s="11">
        <f>COUNTIF(CU$265:CU$272,"A")</f>
        <v>2</v>
      </c>
      <c r="DU270" s="11">
        <f>COUNTIF(CU$265:CU$272,"D")</f>
        <v>1</v>
      </c>
      <c r="DV270" s="11">
        <f>COUNTIF(CU$265:CU$272,"H")</f>
        <v>4</v>
      </c>
      <c r="DW270" s="21">
        <f t="shared" si="1136"/>
        <v>4</v>
      </c>
      <c r="DX270" s="21">
        <f t="shared" si="1137"/>
        <v>3</v>
      </c>
      <c r="DY270" s="21">
        <f t="shared" si="1138"/>
        <v>7</v>
      </c>
      <c r="DZ270" s="20">
        <f>SUM($AR270:$BO270)+SUM(BV$265:BV$272)</f>
        <v>19</v>
      </c>
      <c r="EA270" s="20">
        <f>SUM($BQ270:$CN270)+SUM(AW$265:AW$272)</f>
        <v>29</v>
      </c>
      <c r="EB270" s="21">
        <f t="shared" si="1139"/>
        <v>15</v>
      </c>
      <c r="EC270" s="20">
        <f t="shared" si="1140"/>
        <v>-10</v>
      </c>
      <c r="ED270" s="9"/>
      <c r="EE270" s="11">
        <f t="shared" si="1141"/>
        <v>14</v>
      </c>
      <c r="EF270" s="11">
        <f t="shared" si="1142"/>
        <v>4</v>
      </c>
      <c r="EG270" s="11">
        <f t="shared" si="1143"/>
        <v>3</v>
      </c>
      <c r="EH270" s="11">
        <f t="shared" si="1144"/>
        <v>7</v>
      </c>
      <c r="EI270" s="11">
        <f t="shared" si="1145"/>
        <v>19</v>
      </c>
      <c r="EJ270" s="11">
        <f t="shared" si="1146"/>
        <v>29</v>
      </c>
      <c r="EK270" s="11">
        <f t="shared" si="1147"/>
        <v>15</v>
      </c>
      <c r="EL270" s="11">
        <f t="shared" si="1148"/>
        <v>-10</v>
      </c>
      <c r="EN270" s="8">
        <f t="shared" si="1149"/>
        <v>0</v>
      </c>
      <c r="EO270" s="8">
        <f t="shared" si="1150"/>
        <v>0</v>
      </c>
      <c r="EP270" s="8">
        <f t="shared" si="1151"/>
        <v>0</v>
      </c>
      <c r="EQ270" s="8">
        <f t="shared" si="1152"/>
        <v>0</v>
      </c>
      <c r="ER270" s="8">
        <f t="shared" si="1153"/>
        <v>0</v>
      </c>
      <c r="ES270" s="8">
        <f t="shared" si="1154"/>
        <v>0</v>
      </c>
      <c r="ET270" s="8">
        <f t="shared" si="1155"/>
        <v>0</v>
      </c>
      <c r="EU270" s="8">
        <f t="shared" si="1156"/>
        <v>0</v>
      </c>
      <c r="EW270" s="8" t="str">
        <f t="shared" si="1157"/>
        <v/>
      </c>
      <c r="EX270" s="8" t="str">
        <f t="shared" si="1158"/>
        <v/>
      </c>
      <c r="EY270" s="8" t="str">
        <f t="shared" si="1159"/>
        <v/>
      </c>
      <c r="EZ270" s="8" t="str">
        <f t="shared" si="1159"/>
        <v/>
      </c>
      <c r="FA270" s="8" t="str">
        <f t="shared" si="1159"/>
        <v/>
      </c>
      <c r="FB270" s="8" t="str">
        <f t="shared" si="1159"/>
        <v/>
      </c>
      <c r="FC270" s="8" t="str">
        <f t="shared" si="1159"/>
        <v/>
      </c>
      <c r="FD270" s="8" t="str">
        <f t="shared" si="1159"/>
        <v/>
      </c>
      <c r="FF270" s="31" t="s">
        <v>513</v>
      </c>
      <c r="FG270" s="61">
        <v>54</v>
      </c>
      <c r="FH270" s="60">
        <v>62</v>
      </c>
      <c r="FI270" s="60">
        <v>48</v>
      </c>
      <c r="FJ270" s="60">
        <v>36</v>
      </c>
      <c r="FK270" s="60">
        <v>29</v>
      </c>
      <c r="FL270" s="59"/>
      <c r="FM270" s="60">
        <v>34</v>
      </c>
      <c r="FN270" s="58">
        <v>160</v>
      </c>
      <c r="FO270" s="10"/>
      <c r="FP270" s="10"/>
      <c r="FQ270" s="10"/>
      <c r="FR270" s="10"/>
      <c r="FS270" s="10"/>
      <c r="FT270" s="9"/>
    </row>
    <row r="271" spans="1:185" s="17" customFormat="1" x14ac:dyDescent="0.2">
      <c r="A271" s="8">
        <v>7</v>
      </c>
      <c r="B271" s="8" t="s">
        <v>513</v>
      </c>
      <c r="C271" s="16">
        <v>14</v>
      </c>
      <c r="D271" s="16">
        <v>4</v>
      </c>
      <c r="E271" s="16">
        <v>3</v>
      </c>
      <c r="F271" s="16">
        <v>7</v>
      </c>
      <c r="G271" s="16">
        <v>19</v>
      </c>
      <c r="H271" s="16">
        <v>29</v>
      </c>
      <c r="I271" s="15">
        <v>15</v>
      </c>
      <c r="J271" s="16">
        <f t="shared" si="1109"/>
        <v>-10</v>
      </c>
      <c r="L271" s="31" t="s">
        <v>196</v>
      </c>
      <c r="M271" s="33" t="s">
        <v>55</v>
      </c>
      <c r="N271" s="29" t="s">
        <v>120</v>
      </c>
      <c r="O271" s="29" t="s">
        <v>28</v>
      </c>
      <c r="P271" s="29" t="s">
        <v>88</v>
      </c>
      <c r="Q271" s="29" t="s">
        <v>35</v>
      </c>
      <c r="R271" s="29" t="s">
        <v>120</v>
      </c>
      <c r="S271" s="28"/>
      <c r="T271" s="32" t="s">
        <v>75</v>
      </c>
      <c r="U271" s="13"/>
      <c r="V271" s="13"/>
      <c r="W271" s="13"/>
      <c r="X271" s="13"/>
      <c r="Y271" s="13"/>
      <c r="Z271" s="13"/>
      <c r="AA271" s="13"/>
      <c r="AB271" s="31" t="s">
        <v>196</v>
      </c>
      <c r="AC271" s="33" t="s">
        <v>243</v>
      </c>
      <c r="AD271" s="29" t="s">
        <v>278</v>
      </c>
      <c r="AE271" s="29" t="s">
        <v>229</v>
      </c>
      <c r="AF271" s="29" t="s">
        <v>291</v>
      </c>
      <c r="AG271" s="29" t="s">
        <v>272</v>
      </c>
      <c r="AH271" s="29" t="s">
        <v>199</v>
      </c>
      <c r="AI271" s="28"/>
      <c r="AJ271" s="32" t="s">
        <v>193</v>
      </c>
      <c r="AK271" s="13"/>
      <c r="AL271" s="13"/>
      <c r="AM271" s="13"/>
      <c r="AN271" s="13"/>
      <c r="AO271" s="13"/>
      <c r="AP271" s="13"/>
      <c r="AQ271" s="12"/>
      <c r="AR271" s="49">
        <f t="shared" si="1160"/>
        <v>1</v>
      </c>
      <c r="AS271" s="48">
        <f t="shared" si="1163"/>
        <v>0</v>
      </c>
      <c r="AT271" s="48">
        <f>(IF(O271="","",(IF(MID(O271,2,1)="-",LEFT(O271,1),LEFT(O271,2)))+0))</f>
        <v>3</v>
      </c>
      <c r="AU271" s="48">
        <f>(IF(P271="","",(IF(MID(P271,2,1)="-",LEFT(P271,1),LEFT(P271,2)))+0))</f>
        <v>0</v>
      </c>
      <c r="AV271" s="48">
        <f>(IF(Q271="","",(IF(MID(Q271,2,1)="-",LEFT(Q271,1),LEFT(Q271,2)))+0))</f>
        <v>1</v>
      </c>
      <c r="AW271" s="48">
        <f>(IF(R271="","",(IF(MID(R271,2,1)="-",LEFT(R271,1),LEFT(R271,2)))+0))</f>
        <v>0</v>
      </c>
      <c r="AX271" s="47"/>
      <c r="AY271" s="46">
        <f>(IF(T271="","",(IF(MID(T271,2,1)="-",LEFT(T271,1),LEFT(T271,2)))+0))</f>
        <v>3</v>
      </c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49">
        <f t="shared" si="1161"/>
        <v>1</v>
      </c>
      <c r="BR271" s="48">
        <f t="shared" si="1164"/>
        <v>1</v>
      </c>
      <c r="BS271" s="48">
        <f>(IF(O271="","",IF(RIGHT(O271,2)="10",RIGHT(O271,2),RIGHT(O271,1))+0))</f>
        <v>0</v>
      </c>
      <c r="BT271" s="48">
        <f>(IF(P271="","",IF(RIGHT(P271,2)="10",RIGHT(P271,2),RIGHT(P271,1))+0))</f>
        <v>5</v>
      </c>
      <c r="BU271" s="48">
        <f>(IF(Q271="","",IF(RIGHT(Q271,2)="10",RIGHT(Q271,2),RIGHT(Q271,1))+0))</f>
        <v>2</v>
      </c>
      <c r="BV271" s="48">
        <f>(IF(R271="","",IF(RIGHT(R271,2)="10",RIGHT(R271,2),RIGHT(R271,1))+0))</f>
        <v>1</v>
      </c>
      <c r="BW271" s="47"/>
      <c r="BX271" s="46">
        <f>(IF(T271="","",IF(RIGHT(T271,2)="10",RIGHT(T271,2),RIGHT(T271,1))+0))</f>
        <v>3</v>
      </c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49" t="str">
        <f t="shared" si="1162"/>
        <v>D</v>
      </c>
      <c r="CQ271" s="48" t="str">
        <f t="shared" si="1165"/>
        <v>A</v>
      </c>
      <c r="CR271" s="48" t="str">
        <f>(IF(O271="","",IF(AT271&gt;BS271,"H",IF(AT271&lt;BS271,"A","D"))))</f>
        <v>H</v>
      </c>
      <c r="CS271" s="48" t="str">
        <f>(IF(P271="","",IF(AU271&gt;BT271,"H",IF(AU271&lt;BT271,"A","D"))))</f>
        <v>A</v>
      </c>
      <c r="CT271" s="48" t="str">
        <f>(IF(Q271="","",IF(AV271&gt;BU271,"H",IF(AV271&lt;BU271,"A","D"))))</f>
        <v>A</v>
      </c>
      <c r="CU271" s="48" t="str">
        <f>(IF(R271="","",IF(AW271&gt;BV271,"H",IF(AW271&lt;BV271,"A","D"))))</f>
        <v>A</v>
      </c>
      <c r="CV271" s="47"/>
      <c r="CW271" s="46" t="str">
        <f>(IF(T271="","",IF(AY271&gt;BX271,"H",IF(AY271&lt;BX271,"A","D"))))</f>
        <v>D</v>
      </c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17" t="str">
        <f t="shared" si="1131"/>
        <v>Tooting &amp; Mitcham United</v>
      </c>
      <c r="DP271" s="21">
        <f t="shared" si="1132"/>
        <v>14</v>
      </c>
      <c r="DQ271" s="11">
        <f t="shared" si="1133"/>
        <v>1</v>
      </c>
      <c r="DR271" s="11">
        <f t="shared" si="1134"/>
        <v>2</v>
      </c>
      <c r="DS271" s="11">
        <f t="shared" si="1135"/>
        <v>4</v>
      </c>
      <c r="DT271" s="11">
        <f>COUNTIF(CV$265:CV$272,"A")</f>
        <v>4</v>
      </c>
      <c r="DU271" s="11">
        <f>COUNTIF(CV$265:CV$272,"D")</f>
        <v>1</v>
      </c>
      <c r="DV271" s="11">
        <f>COUNTIF(CV$265:CV$272,"H")</f>
        <v>2</v>
      </c>
      <c r="DW271" s="21">
        <f t="shared" si="1136"/>
        <v>5</v>
      </c>
      <c r="DX271" s="21">
        <f t="shared" si="1137"/>
        <v>3</v>
      </c>
      <c r="DY271" s="21">
        <f t="shared" si="1138"/>
        <v>6</v>
      </c>
      <c r="DZ271" s="20">
        <f>SUM($AR271:$BO271)+SUM(BW$265:BW$272)</f>
        <v>21</v>
      </c>
      <c r="EA271" s="20">
        <f>SUM($BQ271:$CN271)+SUM(AX$265:AX$272)</f>
        <v>22</v>
      </c>
      <c r="EB271" s="21">
        <f t="shared" si="1139"/>
        <v>18</v>
      </c>
      <c r="EC271" s="20">
        <f t="shared" si="1140"/>
        <v>-1</v>
      </c>
      <c r="ED271" s="9"/>
      <c r="EE271" s="11">
        <f t="shared" si="1141"/>
        <v>14</v>
      </c>
      <c r="EF271" s="11">
        <f t="shared" si="1142"/>
        <v>5</v>
      </c>
      <c r="EG271" s="11">
        <f t="shared" si="1143"/>
        <v>3</v>
      </c>
      <c r="EH271" s="11">
        <f t="shared" si="1144"/>
        <v>6</v>
      </c>
      <c r="EI271" s="11">
        <f t="shared" si="1145"/>
        <v>21</v>
      </c>
      <c r="EJ271" s="11">
        <f t="shared" si="1146"/>
        <v>22</v>
      </c>
      <c r="EK271" s="11">
        <f t="shared" si="1147"/>
        <v>18</v>
      </c>
      <c r="EL271" s="11">
        <f t="shared" si="1148"/>
        <v>-1</v>
      </c>
      <c r="EM271" s="8"/>
      <c r="EN271" s="8">
        <f t="shared" si="1149"/>
        <v>0</v>
      </c>
      <c r="EO271" s="8">
        <f t="shared" si="1150"/>
        <v>0</v>
      </c>
      <c r="EP271" s="8">
        <f t="shared" si="1151"/>
        <v>0</v>
      </c>
      <c r="EQ271" s="8">
        <f t="shared" si="1152"/>
        <v>0</v>
      </c>
      <c r="ER271" s="8">
        <f t="shared" si="1153"/>
        <v>0</v>
      </c>
      <c r="ES271" s="8">
        <f t="shared" si="1154"/>
        <v>0</v>
      </c>
      <c r="ET271" s="8">
        <f t="shared" si="1155"/>
        <v>0</v>
      </c>
      <c r="EU271" s="8">
        <f t="shared" si="1156"/>
        <v>0</v>
      </c>
      <c r="EW271" s="8" t="str">
        <f t="shared" si="1157"/>
        <v/>
      </c>
      <c r="EX271" s="8" t="str">
        <f t="shared" si="1158"/>
        <v/>
      </c>
      <c r="EY271" s="8" t="str">
        <f t="shared" si="1159"/>
        <v/>
      </c>
      <c r="EZ271" s="8" t="str">
        <f t="shared" si="1159"/>
        <v/>
      </c>
      <c r="FA271" s="8" t="str">
        <f t="shared" si="1159"/>
        <v/>
      </c>
      <c r="FB271" s="8" t="str">
        <f t="shared" si="1159"/>
        <v/>
      </c>
      <c r="FC271" s="8" t="str">
        <f t="shared" si="1159"/>
        <v/>
      </c>
      <c r="FD271" s="8" t="str">
        <f t="shared" si="1159"/>
        <v/>
      </c>
      <c r="FF271" s="31" t="s">
        <v>196</v>
      </c>
      <c r="FG271" s="61">
        <v>52</v>
      </c>
      <c r="FH271" s="60">
        <v>35</v>
      </c>
      <c r="FI271" s="60">
        <v>52</v>
      </c>
      <c r="FJ271" s="60">
        <v>14</v>
      </c>
      <c r="FK271" s="60">
        <v>35</v>
      </c>
      <c r="FL271" s="60">
        <v>35</v>
      </c>
      <c r="FM271" s="59"/>
      <c r="FN271" s="58">
        <v>35</v>
      </c>
      <c r="FO271" s="10"/>
      <c r="FP271" s="10"/>
      <c r="FQ271" s="10"/>
      <c r="FR271" s="10"/>
      <c r="FS271" s="10"/>
      <c r="FT271" s="9"/>
      <c r="FU271" s="8"/>
      <c r="FV271" s="8"/>
      <c r="FW271" s="8"/>
      <c r="FX271" s="8"/>
      <c r="FY271" s="8"/>
      <c r="FZ271" s="8"/>
      <c r="GA271" s="8"/>
      <c r="GB271" s="8"/>
      <c r="GC271" s="8"/>
    </row>
    <row r="272" spans="1:185" s="17" customFormat="1" ht="12.75" thickBot="1" x14ac:dyDescent="0.25">
      <c r="A272" s="8">
        <v>8</v>
      </c>
      <c r="B272" s="8" t="s">
        <v>56</v>
      </c>
      <c r="C272" s="16">
        <v>14</v>
      </c>
      <c r="D272" s="16">
        <v>4</v>
      </c>
      <c r="E272" s="16">
        <v>0</v>
      </c>
      <c r="F272" s="16">
        <v>10</v>
      </c>
      <c r="G272" s="16">
        <v>16</v>
      </c>
      <c r="H272" s="16">
        <v>39</v>
      </c>
      <c r="I272" s="15">
        <v>12</v>
      </c>
      <c r="J272" s="16">
        <f t="shared" si="1109"/>
        <v>-23</v>
      </c>
      <c r="L272" s="25" t="s">
        <v>162</v>
      </c>
      <c r="M272" s="27" t="s">
        <v>106</v>
      </c>
      <c r="N272" s="26" t="s">
        <v>16</v>
      </c>
      <c r="O272" s="26" t="s">
        <v>102</v>
      </c>
      <c r="P272" s="26" t="s">
        <v>109</v>
      </c>
      <c r="Q272" s="26" t="s">
        <v>160</v>
      </c>
      <c r="R272" s="26" t="s">
        <v>87</v>
      </c>
      <c r="S272" s="26" t="s">
        <v>160</v>
      </c>
      <c r="T272" s="22"/>
      <c r="U272" s="13"/>
      <c r="V272" s="13"/>
      <c r="W272" s="13"/>
      <c r="X272" s="13"/>
      <c r="Y272" s="13"/>
      <c r="Z272" s="13"/>
      <c r="AA272" s="13"/>
      <c r="AB272" s="25" t="s">
        <v>162</v>
      </c>
      <c r="AC272" s="154" t="s">
        <v>256</v>
      </c>
      <c r="AD272" s="26" t="s">
        <v>322</v>
      </c>
      <c r="AE272" s="26" t="s">
        <v>280</v>
      </c>
      <c r="AF272" s="26" t="s">
        <v>391</v>
      </c>
      <c r="AG272" s="26" t="s">
        <v>25</v>
      </c>
      <c r="AH272" s="26" t="s">
        <v>290</v>
      </c>
      <c r="AI272" s="26" t="s">
        <v>11</v>
      </c>
      <c r="AJ272" s="22"/>
      <c r="AK272" s="13"/>
      <c r="AL272" s="13"/>
      <c r="AM272" s="13"/>
      <c r="AN272" s="13"/>
      <c r="AO272" s="13"/>
      <c r="AP272" s="13"/>
      <c r="AQ272" s="12"/>
      <c r="AR272" s="45">
        <f t="shared" si="1160"/>
        <v>0</v>
      </c>
      <c r="AS272" s="44">
        <f t="shared" si="1163"/>
        <v>2</v>
      </c>
      <c r="AT272" s="44">
        <f>(IF(O272="","",(IF(MID(O272,2,1)="-",LEFT(O272,1),LEFT(O272,2)))+0))</f>
        <v>2</v>
      </c>
      <c r="AU272" s="44">
        <f>(IF(P272="","",(IF(MID(P272,2,1)="-",LEFT(P272,1),LEFT(P272,2)))+0))</f>
        <v>2</v>
      </c>
      <c r="AV272" s="44">
        <f>(IF(Q272="","",(IF(MID(Q272,2,1)="-",LEFT(Q272,1),LEFT(Q272,2)))+0))</f>
        <v>5</v>
      </c>
      <c r="AW272" s="44">
        <f>(IF(R272="","",(IF(MID(R272,2,1)="-",LEFT(R272,1),LEFT(R272,2)))+0))</f>
        <v>1</v>
      </c>
      <c r="AX272" s="44">
        <f>(IF(S272="","",(IF(MID(S272,2,1)="-",LEFT(S272,1),LEFT(S272,2)))+0))</f>
        <v>5</v>
      </c>
      <c r="AY272" s="43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45">
        <f t="shared" si="1161"/>
        <v>3</v>
      </c>
      <c r="BR272" s="44">
        <f t="shared" si="1164"/>
        <v>1</v>
      </c>
      <c r="BS272" s="44">
        <f>(IF(O272="","",IF(RIGHT(O272,2)="10",RIGHT(O272,2),RIGHT(O272,1))+0))</f>
        <v>0</v>
      </c>
      <c r="BT272" s="44">
        <f>(IF(P272="","",IF(RIGHT(P272,2)="10",RIGHT(P272,2),RIGHT(P272,1))+0))</f>
        <v>4</v>
      </c>
      <c r="BU272" s="44">
        <f>(IF(Q272="","",IF(RIGHT(Q272,2)="10",RIGHT(Q272,2),RIGHT(Q272,1))+0))</f>
        <v>1</v>
      </c>
      <c r="BV272" s="44">
        <f>(IF(R272="","",IF(RIGHT(R272,2)="10",RIGHT(R272,2),RIGHT(R272,1))+0))</f>
        <v>4</v>
      </c>
      <c r="BW272" s="44">
        <f>(IF(S272="","",IF(RIGHT(S272,2)="10",RIGHT(S272,2),RIGHT(S272,1))+0))</f>
        <v>1</v>
      </c>
      <c r="BX272" s="43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45" t="str">
        <f t="shared" si="1162"/>
        <v>A</v>
      </c>
      <c r="CQ272" s="44" t="str">
        <f t="shared" si="1165"/>
        <v>H</v>
      </c>
      <c r="CR272" s="44" t="str">
        <f>(IF(O272="","",IF(AT272&gt;BS272,"H",IF(AT272&lt;BS272,"A","D"))))</f>
        <v>H</v>
      </c>
      <c r="CS272" s="44" t="str">
        <f>(IF(P272="","",IF(AU272&gt;BT272,"H",IF(AU272&lt;BT272,"A","D"))))</f>
        <v>A</v>
      </c>
      <c r="CT272" s="44" t="str">
        <f>(IF(Q272="","",IF(AV272&gt;BU272,"H",IF(AV272&lt;BU272,"A","D"))))</f>
        <v>H</v>
      </c>
      <c r="CU272" s="44" t="str">
        <f>(IF(R272="","",IF(AW272&gt;BV272,"H",IF(AW272&lt;BV272,"A","D"))))</f>
        <v>A</v>
      </c>
      <c r="CV272" s="44" t="str">
        <f>(IF(S272="","",IF(AX272&gt;BW272,"H",IF(AX272&lt;BW272,"A","D"))))</f>
        <v>H</v>
      </c>
      <c r="CW272" s="43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17" t="str">
        <f t="shared" si="1131"/>
        <v>VCD Athletic</v>
      </c>
      <c r="DP272" s="21">
        <f t="shared" si="1132"/>
        <v>14</v>
      </c>
      <c r="DQ272" s="11">
        <f t="shared" si="1133"/>
        <v>4</v>
      </c>
      <c r="DR272" s="11">
        <f t="shared" si="1134"/>
        <v>0</v>
      </c>
      <c r="DS272" s="11">
        <f t="shared" si="1135"/>
        <v>3</v>
      </c>
      <c r="DT272" s="11">
        <f>COUNTIF(CW$265:CW$272,"A")</f>
        <v>3</v>
      </c>
      <c r="DU272" s="11">
        <f>COUNTIF(CW$265:CW$272,"D")</f>
        <v>2</v>
      </c>
      <c r="DV272" s="11">
        <f>COUNTIF(CW$265:CW$272,"H")</f>
        <v>2</v>
      </c>
      <c r="DW272" s="21">
        <f t="shared" si="1136"/>
        <v>7</v>
      </c>
      <c r="DX272" s="21">
        <f t="shared" si="1137"/>
        <v>2</v>
      </c>
      <c r="DY272" s="21">
        <f t="shared" si="1138"/>
        <v>5</v>
      </c>
      <c r="DZ272" s="20">
        <f>SUM($AR272:$BO272)+SUM(BX$265:BX$272)</f>
        <v>30</v>
      </c>
      <c r="EA272" s="20">
        <f>SUM($BQ272:$CN272)+SUM(AY$265:AY$272)</f>
        <v>23</v>
      </c>
      <c r="EB272" s="21">
        <f t="shared" si="1139"/>
        <v>23</v>
      </c>
      <c r="EC272" s="20">
        <f t="shared" si="1140"/>
        <v>7</v>
      </c>
      <c r="ED272" s="9"/>
      <c r="EE272" s="11">
        <f t="shared" si="1141"/>
        <v>14</v>
      </c>
      <c r="EF272" s="11">
        <f t="shared" si="1142"/>
        <v>7</v>
      </c>
      <c r="EG272" s="11">
        <f t="shared" si="1143"/>
        <v>2</v>
      </c>
      <c r="EH272" s="11">
        <f t="shared" si="1144"/>
        <v>5</v>
      </c>
      <c r="EI272" s="11">
        <f t="shared" si="1145"/>
        <v>30</v>
      </c>
      <c r="EJ272" s="11">
        <f t="shared" si="1146"/>
        <v>23</v>
      </c>
      <c r="EK272" s="11">
        <f t="shared" si="1147"/>
        <v>23</v>
      </c>
      <c r="EL272" s="11">
        <f t="shared" si="1148"/>
        <v>7</v>
      </c>
      <c r="EM272" s="8"/>
      <c r="EN272" s="8">
        <f t="shared" si="1149"/>
        <v>0</v>
      </c>
      <c r="EO272" s="8">
        <f t="shared" si="1150"/>
        <v>0</v>
      </c>
      <c r="EP272" s="8">
        <f t="shared" si="1151"/>
        <v>0</v>
      </c>
      <c r="EQ272" s="8">
        <f t="shared" si="1152"/>
        <v>0</v>
      </c>
      <c r="ER272" s="8">
        <f t="shared" si="1153"/>
        <v>0</v>
      </c>
      <c r="ES272" s="8">
        <f t="shared" si="1154"/>
        <v>0</v>
      </c>
      <c r="ET272" s="8">
        <f t="shared" si="1155"/>
        <v>0</v>
      </c>
      <c r="EU272" s="8">
        <f t="shared" si="1156"/>
        <v>0</v>
      </c>
      <c r="EW272" s="8" t="str">
        <f t="shared" si="1157"/>
        <v/>
      </c>
      <c r="EX272" s="8" t="str">
        <f t="shared" si="1158"/>
        <v/>
      </c>
      <c r="EY272" s="8" t="str">
        <f t="shared" si="1159"/>
        <v/>
      </c>
      <c r="EZ272" s="8" t="str">
        <f t="shared" si="1159"/>
        <v/>
      </c>
      <c r="FA272" s="8" t="str">
        <f t="shared" si="1159"/>
        <v/>
      </c>
      <c r="FB272" s="8" t="str">
        <f t="shared" si="1159"/>
        <v/>
      </c>
      <c r="FC272" s="8" t="str">
        <f t="shared" si="1159"/>
        <v/>
      </c>
      <c r="FD272" s="8" t="str">
        <f t="shared" si="1159"/>
        <v/>
      </c>
      <c r="FF272" s="25" t="s">
        <v>162</v>
      </c>
      <c r="FG272" s="57">
        <v>25</v>
      </c>
      <c r="FH272" s="56">
        <v>26</v>
      </c>
      <c r="FI272" s="56">
        <v>47</v>
      </c>
      <c r="FJ272" s="56">
        <v>20</v>
      </c>
      <c r="FK272" s="56">
        <v>41</v>
      </c>
      <c r="FL272" s="56">
        <v>80</v>
      </c>
      <c r="FM272" s="56">
        <v>46</v>
      </c>
      <c r="FN272" s="19"/>
      <c r="FO272" s="10"/>
      <c r="FP272" s="10"/>
      <c r="FQ272" s="10"/>
      <c r="FR272" s="10"/>
      <c r="FS272" s="10"/>
      <c r="FT272" s="9"/>
      <c r="FU272" s="80"/>
      <c r="FV272" s="8"/>
      <c r="FW272" s="8"/>
      <c r="FX272" s="8"/>
      <c r="FY272" s="8"/>
      <c r="FZ272" s="8"/>
      <c r="GA272" s="8"/>
      <c r="GB272" s="8"/>
      <c r="GC272" s="8"/>
    </row>
    <row r="273" spans="1:177" s="8" customFormat="1" x14ac:dyDescent="0.2">
      <c r="C273" s="16"/>
      <c r="D273" s="14">
        <f>SUM(D265:D272)</f>
        <v>48</v>
      </c>
      <c r="E273" s="14">
        <f>SUM(E265:E272)</f>
        <v>16</v>
      </c>
      <c r="F273" s="14">
        <f>SUM(F265:F272)</f>
        <v>48</v>
      </c>
      <c r="G273" s="14">
        <f>SUM(G265:G272)</f>
        <v>204</v>
      </c>
      <c r="H273" s="14">
        <f>SUM(H265:H272)</f>
        <v>204</v>
      </c>
      <c r="I273" s="15"/>
      <c r="J273" s="14">
        <f>SUM(J265:J272)</f>
        <v>0</v>
      </c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2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E273" s="11"/>
      <c r="EF273" s="11"/>
      <c r="EG273" s="11"/>
      <c r="EH273" s="11"/>
      <c r="EI273" s="11"/>
      <c r="EJ273" s="11"/>
      <c r="EK273" s="11"/>
      <c r="EL273" s="11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9"/>
      <c r="FT273" s="9"/>
    </row>
    <row r="274" spans="1:177" s="55" customFormat="1" ht="12.75" x14ac:dyDescent="0.2">
      <c r="A274" s="169" t="s">
        <v>0</v>
      </c>
      <c r="B274" s="160">
        <v>44690</v>
      </c>
      <c r="C274" s="161"/>
      <c r="D274" s="161"/>
      <c r="E274" s="162" t="s">
        <v>464</v>
      </c>
      <c r="F274" s="163" t="s">
        <v>87</v>
      </c>
      <c r="G274" s="164" t="s">
        <v>76</v>
      </c>
      <c r="H274" s="161"/>
      <c r="I274" s="161"/>
      <c r="J274" s="161"/>
      <c r="K274" s="253"/>
      <c r="L274" s="168" t="s">
        <v>476</v>
      </c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165"/>
      <c r="DP274" s="166"/>
      <c r="DQ274" s="166"/>
      <c r="DR274" s="166"/>
      <c r="DS274" s="166"/>
      <c r="DT274" s="166"/>
      <c r="DU274" s="166"/>
      <c r="DV274" s="166"/>
      <c r="DW274" s="166"/>
      <c r="DX274" s="166"/>
      <c r="DY274" s="166"/>
      <c r="DZ274" s="166"/>
      <c r="EA274" s="166"/>
      <c r="EB274" s="166"/>
      <c r="EC274" s="166"/>
      <c r="EE274" s="166"/>
      <c r="EF274" s="166"/>
      <c r="EG274" s="166"/>
      <c r="EH274" s="166"/>
      <c r="EI274" s="166"/>
      <c r="EJ274" s="166"/>
      <c r="EK274" s="166"/>
      <c r="EL274" s="166"/>
      <c r="FF274" s="167"/>
      <c r="FG274" s="167"/>
      <c r="FH274" s="167"/>
      <c r="FI274" s="167"/>
      <c r="FJ274" s="167"/>
      <c r="FK274" s="167"/>
      <c r="FL274" s="167"/>
      <c r="FM274" s="167"/>
      <c r="FN274" s="167"/>
      <c r="FO274" s="167"/>
      <c r="FP274" s="167"/>
      <c r="FQ274" s="167"/>
      <c r="FR274" s="167"/>
      <c r="FS274" s="167"/>
      <c r="FT274" s="167"/>
    </row>
    <row r="275" spans="1:177" s="8" customFormat="1" ht="12.75" thickBot="1" x14ac:dyDescent="0.25">
      <c r="A275" s="17" t="s">
        <v>535</v>
      </c>
      <c r="B275" s="88"/>
      <c r="C275" s="42" t="s">
        <v>96</v>
      </c>
      <c r="D275" s="15"/>
      <c r="E275" s="15"/>
      <c r="F275" s="15"/>
      <c r="G275" s="15"/>
      <c r="H275" s="15"/>
      <c r="I275" s="15"/>
      <c r="J275" s="15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2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E275" s="11"/>
      <c r="EF275" s="11"/>
      <c r="EG275" s="11"/>
      <c r="EH275" s="11"/>
      <c r="EI275" s="11"/>
      <c r="EJ275" s="11"/>
      <c r="EK275" s="11"/>
      <c r="EL275" s="11"/>
      <c r="FF275" s="13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9"/>
    </row>
    <row r="276" spans="1:177" s="8" customFormat="1" ht="13.5" thickBot="1" x14ac:dyDescent="0.25">
      <c r="A276" s="209" t="s">
        <v>51</v>
      </c>
      <c r="B276" s="209" t="s">
        <v>50</v>
      </c>
      <c r="C276" s="210" t="s">
        <v>42</v>
      </c>
      <c r="D276" s="210" t="s">
        <v>41</v>
      </c>
      <c r="E276" s="210" t="s">
        <v>40</v>
      </c>
      <c r="F276" s="210" t="s">
        <v>39</v>
      </c>
      <c r="G276" s="210" t="s">
        <v>38</v>
      </c>
      <c r="H276" s="210" t="s">
        <v>37</v>
      </c>
      <c r="I276" s="210" t="s">
        <v>36</v>
      </c>
      <c r="J276" s="210" t="s">
        <v>527</v>
      </c>
      <c r="L276" s="255"/>
      <c r="M276" s="41" t="s">
        <v>385</v>
      </c>
      <c r="N276" s="41" t="s">
        <v>68</v>
      </c>
      <c r="O276" s="41" t="s">
        <v>384</v>
      </c>
      <c r="P276" s="41" t="s">
        <v>94</v>
      </c>
      <c r="Q276" s="41" t="s">
        <v>434</v>
      </c>
      <c r="R276" s="282" t="s">
        <v>114</v>
      </c>
      <c r="S276" s="282" t="s">
        <v>205</v>
      </c>
      <c r="T276" s="13"/>
      <c r="W276" s="13"/>
      <c r="AB276" s="255"/>
      <c r="AC276" s="41" t="s">
        <v>385</v>
      </c>
      <c r="AD276" s="41" t="s">
        <v>68</v>
      </c>
      <c r="AE276" s="41" t="s">
        <v>384</v>
      </c>
      <c r="AF276" s="41" t="s">
        <v>94</v>
      </c>
      <c r="AG276" s="41" t="s">
        <v>434</v>
      </c>
      <c r="AH276" s="282" t="s">
        <v>114</v>
      </c>
      <c r="AI276" s="282" t="s">
        <v>205</v>
      </c>
      <c r="AJ276" s="13"/>
      <c r="AM276" s="13"/>
      <c r="AN276" s="1"/>
      <c r="AO276" s="1"/>
      <c r="AP276" s="1"/>
      <c r="AQ276" s="1"/>
      <c r="DP276" s="16" t="s">
        <v>42</v>
      </c>
      <c r="DQ276" s="16" t="s">
        <v>49</v>
      </c>
      <c r="DR276" s="16" t="s">
        <v>48</v>
      </c>
      <c r="DS276" s="16" t="s">
        <v>47</v>
      </c>
      <c r="DT276" s="16" t="s">
        <v>46</v>
      </c>
      <c r="DU276" s="16" t="s">
        <v>45</v>
      </c>
      <c r="DV276" s="16" t="s">
        <v>44</v>
      </c>
      <c r="DW276" s="16" t="s">
        <v>41</v>
      </c>
      <c r="DX276" s="16" t="s">
        <v>40</v>
      </c>
      <c r="DY276" s="16" t="s">
        <v>39</v>
      </c>
      <c r="DZ276" s="16" t="s">
        <v>38</v>
      </c>
      <c r="EA276" s="16" t="s">
        <v>37</v>
      </c>
      <c r="EB276" s="16" t="s">
        <v>36</v>
      </c>
      <c r="EC276" s="16" t="s">
        <v>43</v>
      </c>
      <c r="ED276" s="16"/>
      <c r="EE276" s="16" t="s">
        <v>42</v>
      </c>
      <c r="EF276" s="16" t="s">
        <v>41</v>
      </c>
      <c r="EG276" s="16" t="s">
        <v>40</v>
      </c>
      <c r="EH276" s="16" t="s">
        <v>39</v>
      </c>
      <c r="EI276" s="16" t="s">
        <v>38</v>
      </c>
      <c r="EJ276" s="16" t="s">
        <v>37</v>
      </c>
      <c r="EK276" s="16" t="s">
        <v>36</v>
      </c>
      <c r="EL276" s="16" t="s">
        <v>43</v>
      </c>
      <c r="EX276" s="16" t="s">
        <v>42</v>
      </c>
      <c r="EY276" s="16" t="s">
        <v>41</v>
      </c>
      <c r="EZ276" s="16" t="s">
        <v>40</v>
      </c>
      <c r="FA276" s="16" t="s">
        <v>39</v>
      </c>
      <c r="FB276" s="16" t="s">
        <v>38</v>
      </c>
      <c r="FC276" s="16" t="s">
        <v>37</v>
      </c>
      <c r="FD276" s="16" t="s">
        <v>36</v>
      </c>
      <c r="FF276" s="256"/>
      <c r="FG276" s="68" t="s">
        <v>385</v>
      </c>
      <c r="FH276" s="68" t="s">
        <v>68</v>
      </c>
      <c r="FI276" s="68" t="s">
        <v>384</v>
      </c>
      <c r="FJ276" s="68" t="s">
        <v>94</v>
      </c>
      <c r="FK276" s="68" t="s">
        <v>434</v>
      </c>
      <c r="FL276" s="282" t="s">
        <v>114</v>
      </c>
      <c r="FM276" s="282" t="s">
        <v>205</v>
      </c>
    </row>
    <row r="277" spans="1:177" s="8" customFormat="1" ht="12.75" x14ac:dyDescent="0.2">
      <c r="A277" s="12">
        <v>1</v>
      </c>
      <c r="B277" s="8" t="s">
        <v>76</v>
      </c>
      <c r="C277" s="16">
        <v>12</v>
      </c>
      <c r="D277" s="16">
        <v>9</v>
      </c>
      <c r="E277" s="16">
        <v>1</v>
      </c>
      <c r="F277" s="16">
        <v>2</v>
      </c>
      <c r="G277" s="16">
        <v>46</v>
      </c>
      <c r="H277" s="16">
        <v>14</v>
      </c>
      <c r="I277" s="15">
        <v>28</v>
      </c>
      <c r="J277" s="16">
        <f t="shared" ref="J277:J283" si="1166">G277-H277</f>
        <v>32</v>
      </c>
      <c r="L277" s="31" t="s">
        <v>383</v>
      </c>
      <c r="M277" s="38"/>
      <c r="N277" s="37" t="s">
        <v>143</v>
      </c>
      <c r="O277" s="37" t="s">
        <v>35</v>
      </c>
      <c r="P277" s="37" t="s">
        <v>21</v>
      </c>
      <c r="Q277" s="39" t="s">
        <v>88</v>
      </c>
      <c r="R277" s="71" t="s">
        <v>143</v>
      </c>
      <c r="S277" s="71" t="s">
        <v>148</v>
      </c>
      <c r="T277" s="13"/>
      <c r="U277" s="13"/>
      <c r="V277" s="13"/>
      <c r="W277" s="13"/>
      <c r="X277" s="13"/>
      <c r="Y277" s="13"/>
      <c r="Z277" s="13"/>
      <c r="AA277" s="13"/>
      <c r="AB277" s="31" t="s">
        <v>383</v>
      </c>
      <c r="AC277" s="38"/>
      <c r="AD277" s="260" t="s">
        <v>350</v>
      </c>
      <c r="AE277" s="260" t="s">
        <v>239</v>
      </c>
      <c r="AF277" s="260" t="s">
        <v>129</v>
      </c>
      <c r="AG277" s="271" t="s">
        <v>211</v>
      </c>
      <c r="AH277" s="71" t="s">
        <v>249</v>
      </c>
      <c r="AI277" s="71" t="s">
        <v>301</v>
      </c>
      <c r="AJ277" s="13"/>
      <c r="AK277" s="13"/>
      <c r="AL277" s="13"/>
      <c r="AM277" s="13"/>
      <c r="AN277" s="1"/>
      <c r="AO277" s="1"/>
      <c r="AP277" s="1"/>
      <c r="AQ277" s="1"/>
      <c r="AR277" s="215"/>
      <c r="AS277" s="37">
        <f t="shared" ref="AS277:AV278" si="1167">(IF(N277="","",(IF(MID(N277,2,1)="-",LEFT(N277,1),LEFT(N277,2)))+0))</f>
        <v>3</v>
      </c>
      <c r="AT277" s="37">
        <f t="shared" si="1167"/>
        <v>1</v>
      </c>
      <c r="AU277" s="37">
        <f t="shared" si="1167"/>
        <v>2</v>
      </c>
      <c r="AV277" s="39">
        <f t="shared" si="1167"/>
        <v>0</v>
      </c>
      <c r="AX277" s="216"/>
      <c r="AY277" s="216"/>
      <c r="AZ277" s="216"/>
      <c r="BA277" s="216"/>
      <c r="BB277" s="216"/>
      <c r="BC277" s="216"/>
      <c r="BD277" s="216"/>
      <c r="BE277" s="216"/>
      <c r="BF277" s="216"/>
      <c r="BG277" s="216"/>
      <c r="BH277" s="216"/>
      <c r="BI277" s="216"/>
      <c r="BJ277" s="216"/>
      <c r="BK277" s="216"/>
      <c r="BL277" s="216"/>
      <c r="BM277" s="216"/>
      <c r="BN277" s="216"/>
      <c r="BO277" s="216"/>
      <c r="BP277" s="9"/>
      <c r="BQ277" s="215"/>
      <c r="BR277" s="37">
        <f t="shared" ref="BR277:BU278" si="1168">(IF(N277="","",IF(RIGHT(N277,2)="10",RIGHT(N277,2),RIGHT(N277,1))+0))</f>
        <v>1</v>
      </c>
      <c r="BS277" s="37">
        <f t="shared" si="1168"/>
        <v>2</v>
      </c>
      <c r="BT277" s="37">
        <f t="shared" si="1168"/>
        <v>2</v>
      </c>
      <c r="BU277" s="39">
        <f t="shared" si="1168"/>
        <v>5</v>
      </c>
      <c r="BW277" s="216"/>
      <c r="BX277" s="216"/>
      <c r="BY277" s="216"/>
      <c r="BZ277" s="216"/>
      <c r="CA277" s="216"/>
      <c r="CB277" s="216"/>
      <c r="CC277" s="216"/>
      <c r="CD277" s="216"/>
      <c r="CE277" s="216"/>
      <c r="CF277" s="216"/>
      <c r="CG277" s="216"/>
      <c r="CH277" s="216"/>
      <c r="CI277" s="216"/>
      <c r="CJ277" s="216"/>
      <c r="CK277" s="216"/>
      <c r="CL277" s="216"/>
      <c r="CM277" s="216"/>
      <c r="CN277" s="216"/>
      <c r="CP277" s="215"/>
      <c r="CQ277" s="37" t="str">
        <f t="shared" ref="CQ277:CT278" si="1169">(IF(N277="","",IF(AS277&gt;BR277,"H",IF(AS277&lt;BR277,"A","D"))))</f>
        <v>H</v>
      </c>
      <c r="CR277" s="37" t="str">
        <f t="shared" si="1169"/>
        <v>A</v>
      </c>
      <c r="CS277" s="37" t="str">
        <f t="shared" si="1169"/>
        <v>D</v>
      </c>
      <c r="CT277" s="39" t="str">
        <f t="shared" si="1169"/>
        <v>A</v>
      </c>
      <c r="CV277" s="216"/>
      <c r="CW277" s="216"/>
      <c r="CX277" s="216"/>
      <c r="CY277" s="216"/>
      <c r="CZ277" s="16"/>
      <c r="DA277" s="16"/>
      <c r="DB277" s="16"/>
      <c r="DC277" s="16"/>
      <c r="DD277" s="16"/>
      <c r="DE277" s="216"/>
      <c r="DF277" s="16"/>
      <c r="DG277" s="16"/>
      <c r="DH277" s="16"/>
      <c r="DI277" s="16"/>
      <c r="DJ277" s="16"/>
      <c r="DK277" s="16"/>
      <c r="DL277" s="16"/>
      <c r="DM277" s="16"/>
      <c r="DO277" s="17" t="str">
        <f>L277</f>
        <v>Chatham Town</v>
      </c>
      <c r="DP277" s="21">
        <f>SUM(DW277:DY277)</f>
        <v>11</v>
      </c>
      <c r="DQ277" s="217">
        <f>(COUNTIF($CP277:$DM277,"H"))+(COUNTIF($CP278:$DM278,"H"))</f>
        <v>1</v>
      </c>
      <c r="DR277" s="217">
        <f>(COUNTIF($CP277:$DM277,"D"))+(COUNTIF($CP278:$DM278,"D"))</f>
        <v>1</v>
      </c>
      <c r="DS277" s="217">
        <f>(COUNTIF($CP277:$DM277,"A"))+(COUNTIF($CP278:$DM278,"A"))</f>
        <v>4</v>
      </c>
      <c r="DT277" s="11">
        <f>COUNTIF(CP$277:CP$286,"A")</f>
        <v>0</v>
      </c>
      <c r="DU277" s="11">
        <f>COUNTIF(CP$277:CP$286,"D")</f>
        <v>0</v>
      </c>
      <c r="DV277" s="11">
        <f>COUNTIF(CP$277:CP$286,"H")</f>
        <v>5</v>
      </c>
      <c r="DW277" s="21">
        <f>DQ277+DT277</f>
        <v>1</v>
      </c>
      <c r="DX277" s="21">
        <f t="shared" ref="DX277" si="1170">DR277+DU277</f>
        <v>1</v>
      </c>
      <c r="DY277" s="21">
        <f t="shared" ref="DY277" si="1171">DS277+DV277</f>
        <v>9</v>
      </c>
      <c r="DZ277" s="20">
        <f>SUM($AR277:$BO277)+SUM($AR278:$BO278)+SUM(BQ$277:BQ$286)</f>
        <v>16</v>
      </c>
      <c r="EA277" s="20">
        <f>SUM($BQ277:$CN277)+SUM($BQ278:$CN278)+SUM(AR$277:AR$286)</f>
        <v>45</v>
      </c>
      <c r="EB277" s="21">
        <f>(DW277*3)+DX277</f>
        <v>4</v>
      </c>
      <c r="EC277" s="20">
        <f>DZ277-EA277</f>
        <v>-29</v>
      </c>
      <c r="ED277" s="9"/>
      <c r="EE277" s="11">
        <f>VLOOKUP($DO277,$B$277:$J$285,2,0)</f>
        <v>11</v>
      </c>
      <c r="EF277" s="11">
        <f>VLOOKUP($DO277,$B$277:$J$285,3,0)</f>
        <v>1</v>
      </c>
      <c r="EG277" s="11">
        <f>VLOOKUP($DO277,$B$277:$J$285,4,0)</f>
        <v>1</v>
      </c>
      <c r="EH277" s="11">
        <f>VLOOKUP($DO277,$B$277:$J$285,5,0)</f>
        <v>9</v>
      </c>
      <c r="EI277" s="11">
        <f>VLOOKUP($DO277,$B$277:$J$285,6,0)</f>
        <v>16</v>
      </c>
      <c r="EJ277" s="11">
        <f>VLOOKUP($DO277,$B$277:$J$285,7,0)</f>
        <v>45</v>
      </c>
      <c r="EK277" s="11">
        <f>VLOOKUP($DO277,$B$277:$J$285,8,0)</f>
        <v>4</v>
      </c>
      <c r="EL277" s="11">
        <f>VLOOKUP($DO277,$B$277:$J$285,9,0)</f>
        <v>-29</v>
      </c>
      <c r="EN277" s="8">
        <f>IF(DP277=EE277,0,1)</f>
        <v>0</v>
      </c>
      <c r="EO277" s="8">
        <f>IF(DW277=EF277,0,1)</f>
        <v>0</v>
      </c>
      <c r="EP277" s="8">
        <f t="shared" ref="EP277" si="1172">IF(DX277=EG277,0,1)</f>
        <v>0</v>
      </c>
      <c r="EQ277" s="8">
        <f t="shared" ref="EQ277" si="1173">IF(DY277=EH277,0,1)</f>
        <v>0</v>
      </c>
      <c r="ER277" s="8">
        <f t="shared" ref="ER277" si="1174">IF(DZ277=EI277,0,1)</f>
        <v>0</v>
      </c>
      <c r="ES277" s="8">
        <f t="shared" ref="ES277" si="1175">IF(EA277=EJ277,0,1)</f>
        <v>0</v>
      </c>
      <c r="ET277" s="8">
        <f t="shared" ref="ET277" si="1176">IF(EB277=EK277,0,1)</f>
        <v>0</v>
      </c>
      <c r="EU277" s="8">
        <f t="shared" ref="EU277" si="1177">IF(EC277=EL277,0,1)</f>
        <v>0</v>
      </c>
      <c r="EW277" s="8" t="str">
        <f t="shared" ref="EW277:EW286" si="1178">IF(SUM($EN277:$EU277)=0,"",DO277)</f>
        <v/>
      </c>
      <c r="EX277" s="8" t="str">
        <f t="shared" ref="EX277:EX286" si="1179">IF(SUM($EN277:$EU277)=0,"",EE277-DP277)</f>
        <v/>
      </c>
      <c r="EY277" s="8" t="str">
        <f t="shared" ref="EY277:EY286" si="1180">IF(SUM($EN277:$EU277)=0,"",EF277-DW277)</f>
        <v/>
      </c>
      <c r="EZ277" s="8" t="str">
        <f t="shared" ref="EZ277:EZ286" si="1181">IF(SUM($EN277:$EU277)=0,"",EG277-DX277)</f>
        <v/>
      </c>
      <c r="FA277" s="8" t="str">
        <f t="shared" ref="FA277:FA286" si="1182">IF(SUM($EN277:$EU277)=0,"",EH277-DY277)</f>
        <v/>
      </c>
      <c r="FB277" s="8" t="str">
        <f t="shared" ref="FB277:FB286" si="1183">IF(SUM($EN277:$EU277)=0,"",EI277-DZ277)</f>
        <v/>
      </c>
      <c r="FC277" s="8" t="str">
        <f t="shared" ref="FC277:FC286" si="1184">IF(SUM($EN277:$EU277)=0,"",EJ277-EA277)</f>
        <v/>
      </c>
      <c r="FD277" s="8" t="str">
        <f t="shared" ref="FD277:FD286" si="1185">IF(SUM($EN277:$EU277)=0,"",EK277-EB277)</f>
        <v/>
      </c>
      <c r="FF277" s="257" t="s">
        <v>383</v>
      </c>
      <c r="FG277" s="65"/>
      <c r="FH277" s="64">
        <v>46</v>
      </c>
      <c r="FI277" s="64">
        <v>20</v>
      </c>
      <c r="FJ277" s="64">
        <v>26</v>
      </c>
      <c r="FK277" s="63">
        <v>18</v>
      </c>
      <c r="FL277" s="71">
        <v>25</v>
      </c>
      <c r="FM277" s="71">
        <v>22</v>
      </c>
    </row>
    <row r="278" spans="1:177" s="8" customFormat="1" ht="12.75" x14ac:dyDescent="0.2">
      <c r="A278" s="12">
        <f>A277+1</f>
        <v>2</v>
      </c>
      <c r="B278" s="8" t="s">
        <v>382</v>
      </c>
      <c r="C278" s="16">
        <v>12</v>
      </c>
      <c r="D278" s="16">
        <v>8</v>
      </c>
      <c r="E278" s="16">
        <v>0</v>
      </c>
      <c r="F278" s="16">
        <v>4</v>
      </c>
      <c r="G278" s="16">
        <v>30</v>
      </c>
      <c r="H278" s="16">
        <v>18</v>
      </c>
      <c r="I278" s="15">
        <v>24</v>
      </c>
      <c r="J278" s="16">
        <f t="shared" si="1166"/>
        <v>12</v>
      </c>
      <c r="L278" s="218"/>
      <c r="M278" s="30"/>
      <c r="N278" s="29" t="s">
        <v>86</v>
      </c>
      <c r="O278" s="220"/>
      <c r="P278" s="220"/>
      <c r="Q278" s="32" t="s">
        <v>165</v>
      </c>
      <c r="R278" s="71" t="s">
        <v>102</v>
      </c>
      <c r="S278" s="71"/>
      <c r="T278" s="13"/>
      <c r="U278" s="13"/>
      <c r="V278" s="13"/>
      <c r="W278" s="13"/>
      <c r="X278" s="13"/>
      <c r="Y278" s="13"/>
      <c r="Z278" s="13"/>
      <c r="AA278" s="13"/>
      <c r="AB278" s="218"/>
      <c r="AC278" s="30"/>
      <c r="AD278" s="258" t="s">
        <v>237</v>
      </c>
      <c r="AE278" s="220"/>
      <c r="AF278" s="220"/>
      <c r="AG278" s="262" t="s">
        <v>250</v>
      </c>
      <c r="AH278" s="71" t="s">
        <v>8</v>
      </c>
      <c r="AI278" s="71"/>
      <c r="AJ278" s="13"/>
      <c r="AK278" s="13"/>
      <c r="AL278" s="13"/>
      <c r="AM278" s="13"/>
      <c r="AN278" s="1"/>
      <c r="AO278" s="1"/>
      <c r="AP278" s="1"/>
      <c r="AQ278" s="1"/>
      <c r="AR278" s="219"/>
      <c r="AS278" s="29">
        <f t="shared" si="1167"/>
        <v>4</v>
      </c>
      <c r="AT278" s="29" t="str">
        <f t="shared" si="1167"/>
        <v/>
      </c>
      <c r="AU278" s="29" t="str">
        <f t="shared" si="1167"/>
        <v/>
      </c>
      <c r="AV278" s="32">
        <f t="shared" si="1167"/>
        <v>3</v>
      </c>
      <c r="AX278" s="216"/>
      <c r="AY278" s="216"/>
      <c r="AZ278" s="216"/>
      <c r="BA278" s="216"/>
      <c r="BB278" s="216"/>
      <c r="BC278" s="216"/>
      <c r="BD278" s="216"/>
      <c r="BE278" s="216"/>
      <c r="BF278" s="216"/>
      <c r="BG278" s="216"/>
      <c r="BH278" s="216"/>
      <c r="BI278" s="216"/>
      <c r="BJ278" s="216"/>
      <c r="BK278" s="216"/>
      <c r="BL278" s="216"/>
      <c r="BM278" s="216"/>
      <c r="BN278" s="216"/>
      <c r="BO278" s="216"/>
      <c r="BP278" s="9"/>
      <c r="BQ278" s="219"/>
      <c r="BR278" s="29">
        <f t="shared" si="1168"/>
        <v>5</v>
      </c>
      <c r="BS278" s="29" t="str">
        <f t="shared" si="1168"/>
        <v/>
      </c>
      <c r="BT278" s="29" t="str">
        <f t="shared" si="1168"/>
        <v/>
      </c>
      <c r="BU278" s="32">
        <f t="shared" si="1168"/>
        <v>4</v>
      </c>
      <c r="BW278" s="216"/>
      <c r="BX278" s="216"/>
      <c r="BY278" s="216"/>
      <c r="BZ278" s="216"/>
      <c r="CA278" s="216"/>
      <c r="CB278" s="216"/>
      <c r="CC278" s="216"/>
      <c r="CD278" s="216"/>
      <c r="CE278" s="216"/>
      <c r="CF278" s="216"/>
      <c r="CG278" s="216"/>
      <c r="CH278" s="216"/>
      <c r="CI278" s="216"/>
      <c r="CJ278" s="216"/>
      <c r="CK278" s="216"/>
      <c r="CL278" s="216"/>
      <c r="CM278" s="216"/>
      <c r="CN278" s="216"/>
      <c r="CP278" s="219"/>
      <c r="CQ278" s="29" t="str">
        <f t="shared" si="1169"/>
        <v>A</v>
      </c>
      <c r="CR278" s="29" t="str">
        <f t="shared" si="1169"/>
        <v/>
      </c>
      <c r="CS278" s="29" t="str">
        <f t="shared" si="1169"/>
        <v/>
      </c>
      <c r="CT278" s="32" t="str">
        <f t="shared" si="1169"/>
        <v>A</v>
      </c>
      <c r="CV278" s="216"/>
      <c r="CW278" s="216"/>
      <c r="CX278" s="216"/>
      <c r="CY278" s="216"/>
      <c r="CZ278" s="16"/>
      <c r="DA278" s="16"/>
      <c r="DB278" s="16"/>
      <c r="DC278" s="16"/>
      <c r="DD278" s="16"/>
      <c r="DE278" s="216"/>
      <c r="DF278" s="16"/>
      <c r="DG278" s="16"/>
      <c r="DH278" s="16"/>
      <c r="DI278" s="16"/>
      <c r="DJ278" s="16"/>
      <c r="DK278" s="16"/>
      <c r="DL278" s="16"/>
      <c r="DM278" s="16"/>
      <c r="DO278" s="17"/>
      <c r="DP278" s="21"/>
      <c r="DQ278" s="11"/>
      <c r="DR278" s="11"/>
      <c r="DS278" s="11"/>
      <c r="DT278" s="11"/>
      <c r="DU278" s="11"/>
      <c r="DV278" s="11"/>
      <c r="DW278" s="21"/>
      <c r="DX278" s="21"/>
      <c r="DY278" s="21"/>
      <c r="DZ278" s="20"/>
      <c r="EA278" s="20"/>
      <c r="EB278" s="21"/>
      <c r="EC278" s="20"/>
      <c r="ED278" s="9"/>
      <c r="EE278" s="11"/>
      <c r="EF278" s="11"/>
      <c r="EG278" s="11"/>
      <c r="EH278" s="11"/>
      <c r="EI278" s="11"/>
      <c r="EJ278" s="11"/>
      <c r="EK278" s="11"/>
      <c r="EL278" s="11"/>
      <c r="EW278" s="8" t="str">
        <f t="shared" si="1178"/>
        <v/>
      </c>
      <c r="EX278" s="8" t="str">
        <f t="shared" si="1179"/>
        <v/>
      </c>
      <c r="EY278" s="8" t="str">
        <f t="shared" si="1180"/>
        <v/>
      </c>
      <c r="EZ278" s="8" t="str">
        <f t="shared" si="1181"/>
        <v/>
      </c>
      <c r="FA278" s="8" t="str">
        <f t="shared" si="1182"/>
        <v/>
      </c>
      <c r="FB278" s="8" t="str">
        <f t="shared" si="1183"/>
        <v/>
      </c>
      <c r="FC278" s="8" t="str">
        <f t="shared" si="1184"/>
        <v/>
      </c>
      <c r="FD278" s="8" t="str">
        <f t="shared" si="1185"/>
        <v/>
      </c>
      <c r="FF278" s="78"/>
      <c r="FG278" s="195"/>
      <c r="FH278" s="60">
        <v>16</v>
      </c>
      <c r="FI278" s="241"/>
      <c r="FJ278" s="241"/>
      <c r="FK278" s="58">
        <v>18</v>
      </c>
      <c r="FL278" s="71">
        <v>35</v>
      </c>
      <c r="FM278" s="71"/>
    </row>
    <row r="279" spans="1:177" s="8" customFormat="1" ht="12.75" x14ac:dyDescent="0.2">
      <c r="A279" s="12">
        <f t="shared" ref="A279:A281" si="1186">A278+1</f>
        <v>3</v>
      </c>
      <c r="B279" s="8" t="s">
        <v>433</v>
      </c>
      <c r="C279" s="16">
        <v>12</v>
      </c>
      <c r="D279" s="16">
        <v>6</v>
      </c>
      <c r="E279" s="16">
        <v>0</v>
      </c>
      <c r="F279" s="16">
        <v>6</v>
      </c>
      <c r="G279" s="16">
        <v>28</v>
      </c>
      <c r="H279" s="16">
        <v>28</v>
      </c>
      <c r="I279" s="15">
        <v>18</v>
      </c>
      <c r="J279" s="16">
        <f t="shared" si="1166"/>
        <v>0</v>
      </c>
      <c r="L279" s="31" t="s">
        <v>56</v>
      </c>
      <c r="M279" s="30"/>
      <c r="N279" s="28"/>
      <c r="O279" s="29" t="s">
        <v>143</v>
      </c>
      <c r="P279" s="29" t="s">
        <v>238</v>
      </c>
      <c r="Q279" s="32" t="s">
        <v>120</v>
      </c>
      <c r="R279" s="71" t="s">
        <v>102</v>
      </c>
      <c r="S279" s="71" t="s">
        <v>83</v>
      </c>
      <c r="T279" s="13"/>
      <c r="U279" s="13"/>
      <c r="V279" s="13"/>
      <c r="W279" s="13"/>
      <c r="X279" s="13"/>
      <c r="Y279" s="13"/>
      <c r="Z279" s="13"/>
      <c r="AA279" s="13"/>
      <c r="AB279" s="31" t="s">
        <v>56</v>
      </c>
      <c r="AC279" s="30"/>
      <c r="AD279" s="28"/>
      <c r="AE279" s="258" t="s">
        <v>343</v>
      </c>
      <c r="AF279" s="258" t="s">
        <v>328</v>
      </c>
      <c r="AG279" s="262" t="s">
        <v>362</v>
      </c>
      <c r="AH279" s="71" t="s">
        <v>330</v>
      </c>
      <c r="AI279" s="71" t="s">
        <v>58</v>
      </c>
      <c r="AJ279" s="13"/>
      <c r="AK279" s="13"/>
      <c r="AL279" s="13"/>
      <c r="AM279" s="13"/>
      <c r="AN279" s="1"/>
      <c r="AO279" s="1"/>
      <c r="AP279" s="1"/>
      <c r="AQ279" s="1"/>
      <c r="AR279" s="30" t="str">
        <f t="shared" ref="AR279:AR286" si="1187">(IF(M279="","",(IF(MID(M279,2,1)="-",LEFT(M279,1),LEFT(M279,2)))+0))</f>
        <v/>
      </c>
      <c r="AS279" s="223"/>
      <c r="AT279" s="222">
        <f t="shared" ref="AT279:AV280" si="1188">(IF(O279="","",(IF(MID(O279,2,1)="-",LEFT(O279,1),LEFT(O279,2)))+0))</f>
        <v>3</v>
      </c>
      <c r="AU279" s="222">
        <f t="shared" si="1188"/>
        <v>1</v>
      </c>
      <c r="AV279" s="225">
        <f t="shared" si="1188"/>
        <v>0</v>
      </c>
      <c r="AX279" s="216"/>
      <c r="AY279" s="216"/>
      <c r="AZ279" s="216"/>
      <c r="BA279" s="216"/>
      <c r="BB279" s="216"/>
      <c r="BC279" s="216"/>
      <c r="BD279" s="216"/>
      <c r="BE279" s="216"/>
      <c r="BF279" s="216"/>
      <c r="BG279" s="216"/>
      <c r="BH279" s="216"/>
      <c r="BI279" s="216"/>
      <c r="BJ279" s="216"/>
      <c r="BK279" s="216"/>
      <c r="BL279" s="216"/>
      <c r="BM279" s="216"/>
      <c r="BN279" s="216"/>
      <c r="BO279" s="216"/>
      <c r="BP279" s="9"/>
      <c r="BQ279" s="30" t="str">
        <f t="shared" ref="BQ279:BQ286" si="1189">(IF(M279="","",IF(RIGHT(M279,2)="10",RIGHT(M279,2),RIGHT(M279,1))+0))</f>
        <v/>
      </c>
      <c r="BR279" s="223"/>
      <c r="BS279" s="222">
        <f t="shared" ref="BS279:BU280" si="1190">(IF(O279="","",IF(RIGHT(O279,2)="10",RIGHT(O279,2),RIGHT(O279,1))+0))</f>
        <v>1</v>
      </c>
      <c r="BT279" s="222">
        <f t="shared" si="1190"/>
        <v>7</v>
      </c>
      <c r="BU279" s="225">
        <f t="shared" si="1190"/>
        <v>1</v>
      </c>
      <c r="BW279" s="216"/>
      <c r="BX279" s="216"/>
      <c r="BY279" s="216"/>
      <c r="BZ279" s="216"/>
      <c r="CA279" s="216"/>
      <c r="CB279" s="216"/>
      <c r="CC279" s="216"/>
      <c r="CD279" s="216"/>
      <c r="CE279" s="216"/>
      <c r="CF279" s="216"/>
      <c r="CG279" s="216"/>
      <c r="CH279" s="216"/>
      <c r="CI279" s="216"/>
      <c r="CJ279" s="216"/>
      <c r="CK279" s="216"/>
      <c r="CL279" s="216"/>
      <c r="CM279" s="216"/>
      <c r="CN279" s="216"/>
      <c r="CP279" s="30" t="str">
        <f t="shared" ref="CP279:CP286" si="1191">(IF(M279="","",IF(AR279&gt;BQ279,"H",IF(AR279&lt;BQ279,"A","D"))))</f>
        <v/>
      </c>
      <c r="CQ279" s="223"/>
      <c r="CR279" s="222" t="str">
        <f t="shared" ref="CR279:CT280" si="1192">(IF(O279="","",IF(AT279&gt;BS279,"H",IF(AT279&lt;BS279,"A","D"))))</f>
        <v>H</v>
      </c>
      <c r="CS279" s="222" t="str">
        <f t="shared" si="1192"/>
        <v>A</v>
      </c>
      <c r="CT279" s="225" t="str">
        <f t="shared" si="1192"/>
        <v>A</v>
      </c>
      <c r="CV279" s="216"/>
      <c r="CW279" s="216"/>
      <c r="CX279" s="216"/>
      <c r="CY279" s="216"/>
      <c r="CZ279" s="16"/>
      <c r="DA279" s="16"/>
      <c r="DB279" s="16"/>
      <c r="DC279" s="16"/>
      <c r="DD279" s="16"/>
      <c r="DE279" s="216"/>
      <c r="DF279" s="16"/>
      <c r="DG279" s="16"/>
      <c r="DH279" s="16"/>
      <c r="DI279" s="16"/>
      <c r="DJ279" s="16"/>
      <c r="DK279" s="16"/>
      <c r="DL279" s="16"/>
      <c r="DM279" s="16"/>
      <c r="DO279" s="17" t="str">
        <f>L279</f>
        <v>East Grinstead Town</v>
      </c>
      <c r="DP279" s="21">
        <f>SUM(DW279:DY279)</f>
        <v>11</v>
      </c>
      <c r="DQ279" s="217">
        <f>(COUNTIF($CP279:$DM279,"H"))+(COUNTIF($CP280:$DM280,"H"))</f>
        <v>2</v>
      </c>
      <c r="DR279" s="217">
        <f>(COUNTIF($CP279:$DM279,"D"))+(COUNTIF($CP280:$DM280,"D"))</f>
        <v>0</v>
      </c>
      <c r="DS279" s="217">
        <f>(COUNTIF($CP279:$DM279,"A"))+(COUNTIF($CP280:$DM280,"A"))</f>
        <v>2</v>
      </c>
      <c r="DT279" s="11">
        <f>COUNTIF(CQ$277:CQ$286,"A")</f>
        <v>2</v>
      </c>
      <c r="DU279" s="11">
        <f>COUNTIF(CQ$277:CQ$286,"D")</f>
        <v>0</v>
      </c>
      <c r="DV279" s="11">
        <f>COUNTIF(CQ$277:CQ$286,"H")</f>
        <v>5</v>
      </c>
      <c r="DW279" s="21">
        <f>DQ279+DT279</f>
        <v>4</v>
      </c>
      <c r="DX279" s="21">
        <f t="shared" ref="DX279" si="1193">DR279+DU279</f>
        <v>0</v>
      </c>
      <c r="DY279" s="21">
        <f t="shared" ref="DY279" si="1194">DS279+DV279</f>
        <v>7</v>
      </c>
      <c r="DZ279" s="20">
        <f>SUM($AR279:$BO279)+SUM($AR280:$BO280)+SUM(BR$277:BR$286)</f>
        <v>19</v>
      </c>
      <c r="EA279" s="20">
        <f>SUM($BQ279:$CN279)+SUM($BQ280:$CN280)+SUM(AS$277:AS$286)</f>
        <v>34</v>
      </c>
      <c r="EB279" s="21">
        <f>(DW279*3)+DX279</f>
        <v>12</v>
      </c>
      <c r="EC279" s="20">
        <f>DZ279-EA279</f>
        <v>-15</v>
      </c>
      <c r="ED279" s="9"/>
      <c r="EE279" s="11">
        <f>VLOOKUP($DO279,$B$277:$J$285,2,0)</f>
        <v>11</v>
      </c>
      <c r="EF279" s="11">
        <f>VLOOKUP($DO279,$B$277:$J$285,3,0)</f>
        <v>4</v>
      </c>
      <c r="EG279" s="11">
        <f>VLOOKUP($DO279,$B$277:$J$285,4,0)</f>
        <v>0</v>
      </c>
      <c r="EH279" s="11">
        <f>VLOOKUP($DO279,$B$277:$J$285,5,0)</f>
        <v>7</v>
      </c>
      <c r="EI279" s="11">
        <f>VLOOKUP($DO279,$B$277:$J$285,6,0)</f>
        <v>19</v>
      </c>
      <c r="EJ279" s="11">
        <f>VLOOKUP($DO279,$B$277:$J$285,7,0)</f>
        <v>34</v>
      </c>
      <c r="EK279" s="11">
        <f>VLOOKUP($DO279,$B$277:$J$285,8,0)</f>
        <v>12</v>
      </c>
      <c r="EL279" s="11">
        <f>VLOOKUP($DO279,$B$277:$J$285,9,0)</f>
        <v>-15</v>
      </c>
      <c r="EN279" s="8">
        <f>IF(DP279=EE279,0,1)</f>
        <v>0</v>
      </c>
      <c r="EO279" s="8">
        <f>IF(DW279=EF279,0,1)</f>
        <v>0</v>
      </c>
      <c r="EP279" s="8">
        <f t="shared" ref="EP279" si="1195">IF(DX279=EG279,0,1)</f>
        <v>0</v>
      </c>
      <c r="EQ279" s="8">
        <f t="shared" ref="EQ279" si="1196">IF(DY279=EH279,0,1)</f>
        <v>0</v>
      </c>
      <c r="ER279" s="8">
        <f t="shared" ref="ER279" si="1197">IF(DZ279=EI279,0,1)</f>
        <v>0</v>
      </c>
      <c r="ES279" s="8">
        <f t="shared" ref="ES279" si="1198">IF(EA279=EJ279,0,1)</f>
        <v>0</v>
      </c>
      <c r="ET279" s="8">
        <f t="shared" ref="ET279" si="1199">IF(EB279=EK279,0,1)</f>
        <v>0</v>
      </c>
      <c r="EU279" s="8">
        <f t="shared" ref="EU279" si="1200">IF(EC279=EL279,0,1)</f>
        <v>0</v>
      </c>
      <c r="EW279" s="8" t="str">
        <f t="shared" si="1178"/>
        <v/>
      </c>
      <c r="EX279" s="8" t="str">
        <f t="shared" si="1179"/>
        <v/>
      </c>
      <c r="EY279" s="8" t="str">
        <f t="shared" si="1180"/>
        <v/>
      </c>
      <c r="EZ279" s="8" t="str">
        <f t="shared" si="1181"/>
        <v/>
      </c>
      <c r="FA279" s="8" t="str">
        <f t="shared" si="1182"/>
        <v/>
      </c>
      <c r="FB279" s="8" t="str">
        <f t="shared" si="1183"/>
        <v/>
      </c>
      <c r="FC279" s="8" t="str">
        <f t="shared" si="1184"/>
        <v/>
      </c>
      <c r="FD279" s="8" t="str">
        <f t="shared" si="1185"/>
        <v/>
      </c>
      <c r="FF279" s="257" t="s">
        <v>56</v>
      </c>
      <c r="FG279" s="61"/>
      <c r="FH279" s="59"/>
      <c r="FI279" s="60">
        <v>25</v>
      </c>
      <c r="FJ279" s="60">
        <v>37</v>
      </c>
      <c r="FK279" s="58">
        <v>16</v>
      </c>
      <c r="FL279" s="71">
        <v>15</v>
      </c>
      <c r="FM279" s="71">
        <v>14</v>
      </c>
    </row>
    <row r="280" spans="1:177" s="8" customFormat="1" ht="12.75" x14ac:dyDescent="0.2">
      <c r="A280" s="12">
        <f t="shared" si="1186"/>
        <v>4</v>
      </c>
      <c r="B280" s="8" t="s">
        <v>56</v>
      </c>
      <c r="C280" s="16">
        <v>11</v>
      </c>
      <c r="D280" s="16">
        <v>4</v>
      </c>
      <c r="E280" s="16">
        <v>0</v>
      </c>
      <c r="F280" s="16">
        <v>7</v>
      </c>
      <c r="G280" s="16">
        <v>19</v>
      </c>
      <c r="H280" s="16">
        <v>34</v>
      </c>
      <c r="I280" s="15">
        <v>12</v>
      </c>
      <c r="J280" s="16">
        <f t="shared" si="1166"/>
        <v>-15</v>
      </c>
      <c r="L280" s="218"/>
      <c r="M280" s="224"/>
      <c r="N280" s="28"/>
      <c r="O280" s="220"/>
      <c r="P280" s="220"/>
      <c r="Q280" s="32" t="s">
        <v>62</v>
      </c>
      <c r="R280" s="71"/>
      <c r="S280" s="71"/>
      <c r="T280" s="13"/>
      <c r="U280" s="13"/>
      <c r="V280" s="13"/>
      <c r="W280" s="13"/>
      <c r="X280" s="13"/>
      <c r="Y280" s="13"/>
      <c r="Z280" s="13"/>
      <c r="AA280" s="13"/>
      <c r="AB280" s="218"/>
      <c r="AC280" s="224"/>
      <c r="AD280" s="28"/>
      <c r="AE280" s="220"/>
      <c r="AF280" s="220"/>
      <c r="AG280" s="262" t="s">
        <v>337</v>
      </c>
      <c r="AH280" s="71"/>
      <c r="AI280" s="71"/>
      <c r="AJ280" s="13"/>
      <c r="AK280" s="13"/>
      <c r="AL280" s="13"/>
      <c r="AM280" s="13"/>
      <c r="AN280" s="1"/>
      <c r="AO280" s="1"/>
      <c r="AP280" s="1"/>
      <c r="AQ280" s="1"/>
      <c r="AR280" s="33" t="str">
        <f t="shared" si="1187"/>
        <v/>
      </c>
      <c r="AS280" s="223"/>
      <c r="AT280" s="222" t="str">
        <f t="shared" si="1188"/>
        <v/>
      </c>
      <c r="AU280" s="29" t="str">
        <f t="shared" si="1188"/>
        <v/>
      </c>
      <c r="AV280" s="32">
        <f t="shared" si="1188"/>
        <v>4</v>
      </c>
      <c r="AX280" s="216"/>
      <c r="AY280" s="216"/>
      <c r="AZ280" s="216"/>
      <c r="BA280" s="216"/>
      <c r="BB280" s="216"/>
      <c r="BC280" s="216"/>
      <c r="BD280" s="216"/>
      <c r="BE280" s="216"/>
      <c r="BF280" s="216"/>
      <c r="BG280" s="216"/>
      <c r="BH280" s="216"/>
      <c r="BI280" s="216"/>
      <c r="BJ280" s="216"/>
      <c r="BK280" s="216"/>
      <c r="BL280" s="216"/>
      <c r="BM280" s="216"/>
      <c r="BN280" s="216"/>
      <c r="BO280" s="216"/>
      <c r="BP280" s="9"/>
      <c r="BQ280" s="33" t="str">
        <f t="shared" si="1189"/>
        <v/>
      </c>
      <c r="BR280" s="223"/>
      <c r="BS280" s="222" t="str">
        <f t="shared" si="1190"/>
        <v/>
      </c>
      <c r="BT280" s="29" t="str">
        <f t="shared" si="1190"/>
        <v/>
      </c>
      <c r="BU280" s="32">
        <f t="shared" si="1190"/>
        <v>1</v>
      </c>
      <c r="BW280" s="216"/>
      <c r="BX280" s="216"/>
      <c r="BY280" s="216"/>
      <c r="BZ280" s="216"/>
      <c r="CA280" s="216"/>
      <c r="CB280" s="216"/>
      <c r="CC280" s="216"/>
      <c r="CD280" s="216"/>
      <c r="CE280" s="216"/>
      <c r="CF280" s="216"/>
      <c r="CG280" s="216"/>
      <c r="CH280" s="216"/>
      <c r="CI280" s="216"/>
      <c r="CJ280" s="216"/>
      <c r="CK280" s="216"/>
      <c r="CL280" s="216"/>
      <c r="CM280" s="216"/>
      <c r="CN280" s="216"/>
      <c r="CP280" s="33" t="str">
        <f t="shared" si="1191"/>
        <v/>
      </c>
      <c r="CQ280" s="223"/>
      <c r="CR280" s="222" t="str">
        <f t="shared" si="1192"/>
        <v/>
      </c>
      <c r="CS280" s="29" t="str">
        <f t="shared" si="1192"/>
        <v/>
      </c>
      <c r="CT280" s="32" t="str">
        <f t="shared" si="1192"/>
        <v>H</v>
      </c>
      <c r="CV280" s="216"/>
      <c r="CW280" s="216"/>
      <c r="CX280" s="216"/>
      <c r="CY280" s="216"/>
      <c r="CZ280" s="16"/>
      <c r="DA280" s="16"/>
      <c r="DB280" s="16"/>
      <c r="DC280" s="16"/>
      <c r="DD280" s="16"/>
      <c r="DE280" s="216"/>
      <c r="DF280" s="16"/>
      <c r="DG280" s="16"/>
      <c r="DH280" s="16"/>
      <c r="DI280" s="16"/>
      <c r="DJ280" s="16"/>
      <c r="DK280" s="16"/>
      <c r="DL280" s="16"/>
      <c r="DM280" s="16"/>
      <c r="DO280" s="17"/>
      <c r="DP280" s="21"/>
      <c r="DQ280" s="11"/>
      <c r="DR280" s="11"/>
      <c r="DS280" s="11"/>
      <c r="DT280" s="11"/>
      <c r="DU280" s="11"/>
      <c r="DV280" s="11"/>
      <c r="DW280" s="21"/>
      <c r="DX280" s="21"/>
      <c r="DY280" s="21"/>
      <c r="DZ280" s="20"/>
      <c r="EA280" s="20"/>
      <c r="EB280" s="21"/>
      <c r="EC280" s="20"/>
      <c r="ED280" s="9"/>
      <c r="EE280" s="11"/>
      <c r="EF280" s="11"/>
      <c r="EG280" s="11"/>
      <c r="EH280" s="11"/>
      <c r="EI280" s="11"/>
      <c r="EJ280" s="11"/>
      <c r="EK280" s="11"/>
      <c r="EL280" s="11"/>
      <c r="EW280" s="8" t="str">
        <f t="shared" si="1178"/>
        <v/>
      </c>
      <c r="EX280" s="8" t="str">
        <f t="shared" si="1179"/>
        <v/>
      </c>
      <c r="EY280" s="8" t="str">
        <f t="shared" si="1180"/>
        <v/>
      </c>
      <c r="EZ280" s="8" t="str">
        <f t="shared" si="1181"/>
        <v/>
      </c>
      <c r="FA280" s="8" t="str">
        <f t="shared" si="1182"/>
        <v/>
      </c>
      <c r="FB280" s="8" t="str">
        <f t="shared" si="1183"/>
        <v/>
      </c>
      <c r="FC280" s="8" t="str">
        <f t="shared" si="1184"/>
        <v/>
      </c>
      <c r="FD280" s="8" t="str">
        <f t="shared" si="1185"/>
        <v/>
      </c>
      <c r="FE280" s="17"/>
      <c r="FF280" s="78"/>
      <c r="FG280" s="243"/>
      <c r="FH280" s="59"/>
      <c r="FI280" s="241"/>
      <c r="FJ280" s="241"/>
      <c r="FK280" s="58">
        <v>14</v>
      </c>
      <c r="FL280" s="71"/>
      <c r="FM280" s="71"/>
    </row>
    <row r="281" spans="1:177" s="8" customFormat="1" ht="12.75" x14ac:dyDescent="0.2">
      <c r="A281" s="12">
        <f t="shared" si="1186"/>
        <v>5</v>
      </c>
      <c r="B281" s="8" t="s">
        <v>383</v>
      </c>
      <c r="C281" s="16">
        <v>11</v>
      </c>
      <c r="D281" s="16">
        <v>1</v>
      </c>
      <c r="E281" s="16">
        <v>1</v>
      </c>
      <c r="F281" s="16">
        <v>9</v>
      </c>
      <c r="G281" s="16">
        <v>16</v>
      </c>
      <c r="H281" s="16">
        <v>45</v>
      </c>
      <c r="I281" s="15">
        <v>4</v>
      </c>
      <c r="J281" s="16">
        <f>G281-H281</f>
        <v>-29</v>
      </c>
      <c r="L281" s="31" t="s">
        <v>382</v>
      </c>
      <c r="M281" s="33" t="s">
        <v>28</v>
      </c>
      <c r="N281" s="29" t="s">
        <v>16</v>
      </c>
      <c r="O281" s="28"/>
      <c r="P281" s="29" t="s">
        <v>160</v>
      </c>
      <c r="Q281" s="32" t="s">
        <v>35</v>
      </c>
      <c r="R281" s="71" t="s">
        <v>33</v>
      </c>
      <c r="S281" s="71" t="s">
        <v>143</v>
      </c>
      <c r="T281" s="13"/>
      <c r="U281" s="13"/>
      <c r="V281" s="13"/>
      <c r="W281" s="13"/>
      <c r="X281" s="13"/>
      <c r="Y281" s="13"/>
      <c r="Z281" s="13"/>
      <c r="AA281" s="13"/>
      <c r="AB281" s="31" t="s">
        <v>382</v>
      </c>
      <c r="AC281" s="259" t="s">
        <v>212</v>
      </c>
      <c r="AD281" s="258" t="s">
        <v>250</v>
      </c>
      <c r="AE281" s="28"/>
      <c r="AF281" s="258" t="s">
        <v>234</v>
      </c>
      <c r="AG281" s="262" t="s">
        <v>378</v>
      </c>
      <c r="AH281" s="71" t="s">
        <v>235</v>
      </c>
      <c r="AI281" s="71" t="s">
        <v>191</v>
      </c>
      <c r="AJ281" s="13"/>
      <c r="AK281" s="13"/>
      <c r="AL281" s="13"/>
      <c r="AM281" s="13"/>
      <c r="AN281" s="1"/>
      <c r="AO281" s="1"/>
      <c r="AP281" s="1"/>
      <c r="AQ281" s="1"/>
      <c r="AR281" s="33">
        <f t="shared" si="1187"/>
        <v>3</v>
      </c>
      <c r="AS281" s="29">
        <f t="shared" ref="AS281:AS286" si="1201">(IF(N281="","",(IF(MID(N281,2,1)="-",LEFT(N281,1),LEFT(N281,2)))+0))</f>
        <v>2</v>
      </c>
      <c r="AT281" s="223"/>
      <c r="AU281" s="29">
        <f>(IF(P281="","",(IF(MID(P281,2,1)="-",LEFT(P281,1),LEFT(P281,2)))+0))</f>
        <v>5</v>
      </c>
      <c r="AV281" s="32">
        <f>(IF(Q281="","",(IF(MID(Q281,2,1)="-",LEFT(Q281,1),LEFT(Q281,2)))+0))</f>
        <v>1</v>
      </c>
      <c r="AX281" s="216"/>
      <c r="AY281" s="216"/>
      <c r="AZ281" s="216"/>
      <c r="BA281" s="216"/>
      <c r="BB281" s="216"/>
      <c r="BC281" s="216"/>
      <c r="BD281" s="216"/>
      <c r="BE281" s="216"/>
      <c r="BF281" s="216"/>
      <c r="BG281" s="216"/>
      <c r="BH281" s="216"/>
      <c r="BI281" s="216"/>
      <c r="BJ281" s="216"/>
      <c r="BK281" s="216"/>
      <c r="BL281" s="216"/>
      <c r="BM281" s="216"/>
      <c r="BN281" s="216"/>
      <c r="BO281" s="216"/>
      <c r="BP281" s="9"/>
      <c r="BQ281" s="33">
        <f t="shared" si="1189"/>
        <v>0</v>
      </c>
      <c r="BR281" s="29">
        <f t="shared" ref="BR281:BR286" si="1202">(IF(N281="","",IF(RIGHT(N281,2)="10",RIGHT(N281,2),RIGHT(N281,1))+0))</f>
        <v>1</v>
      </c>
      <c r="BS281" s="223"/>
      <c r="BT281" s="29">
        <f>(IF(P281="","",IF(RIGHT(P281,2)="10",RIGHT(P281,2),RIGHT(P281,1))+0))</f>
        <v>1</v>
      </c>
      <c r="BU281" s="32">
        <f>(IF(Q281="","",IF(RIGHT(Q281,2)="10",RIGHT(Q281,2),RIGHT(Q281,1))+0))</f>
        <v>2</v>
      </c>
      <c r="BW281" s="216"/>
      <c r="BX281" s="216"/>
      <c r="BY281" s="216"/>
      <c r="BZ281" s="216"/>
      <c r="CA281" s="216"/>
      <c r="CB281" s="216"/>
      <c r="CC281" s="216"/>
      <c r="CD281" s="216"/>
      <c r="CE281" s="216"/>
      <c r="CF281" s="216"/>
      <c r="CG281" s="216"/>
      <c r="CH281" s="216"/>
      <c r="CI281" s="216"/>
      <c r="CJ281" s="216"/>
      <c r="CK281" s="216"/>
      <c r="CL281" s="216"/>
      <c r="CM281" s="216"/>
      <c r="CN281" s="216"/>
      <c r="CP281" s="33" t="str">
        <f t="shared" si="1191"/>
        <v>H</v>
      </c>
      <c r="CQ281" s="29" t="str">
        <f t="shared" ref="CQ281:CQ286" si="1203">(IF(N281="","",IF(AS281&gt;BR281,"H",IF(AS281&lt;BR281,"A","D"))))</f>
        <v>H</v>
      </c>
      <c r="CR281" s="223"/>
      <c r="CS281" s="29" t="str">
        <f>(IF(P281="","",IF(AU281&gt;BT281,"H",IF(AU281&lt;BT281,"A","D"))))</f>
        <v>H</v>
      </c>
      <c r="CT281" s="32" t="str">
        <f>(IF(Q281="","",IF(AV281&gt;BU281,"H",IF(AV281&lt;BU281,"A","D"))))</f>
        <v>A</v>
      </c>
      <c r="CV281" s="216"/>
      <c r="CW281" s="216"/>
      <c r="CX281" s="216"/>
      <c r="CY281" s="216"/>
      <c r="CZ281" s="16"/>
      <c r="DA281" s="16"/>
      <c r="DB281" s="16"/>
      <c r="DC281" s="16"/>
      <c r="DD281" s="16"/>
      <c r="DE281" s="216"/>
      <c r="DF281" s="16"/>
      <c r="DG281" s="16"/>
      <c r="DH281" s="16"/>
      <c r="DI281" s="16"/>
      <c r="DJ281" s="16"/>
      <c r="DK281" s="16"/>
      <c r="DL281" s="16"/>
      <c r="DM281" s="16"/>
      <c r="DO281" s="17" t="str">
        <f>L281</f>
        <v>Faversham Town</v>
      </c>
      <c r="DP281" s="21">
        <f t="shared" ref="DP281" si="1204">SUM(DW281:DY281)</f>
        <v>12</v>
      </c>
      <c r="DQ281" s="217">
        <f>(COUNTIF($CP281:$DM281,"H"))+(COUNTIF($CP282:$DM282,"H"))</f>
        <v>5</v>
      </c>
      <c r="DR281" s="217">
        <f>(COUNTIF($CP281:$DM281,"D"))+(COUNTIF($CP282:$DM282,"D"))</f>
        <v>0</v>
      </c>
      <c r="DS281" s="217">
        <f>(COUNTIF($CP281:$DM281,"A"))+(COUNTIF($CP282:$DM282,"A"))</f>
        <v>2</v>
      </c>
      <c r="DT281" s="11">
        <f>COUNTIF(CR$277:CR$286,"A")</f>
        <v>3</v>
      </c>
      <c r="DU281" s="11">
        <f>COUNTIF(CR$277:CR$286,"D")</f>
        <v>0</v>
      </c>
      <c r="DV281" s="11">
        <f>COUNTIF(CR$277:CR$286,"H")</f>
        <v>2</v>
      </c>
      <c r="DW281" s="21">
        <f t="shared" ref="DW281" si="1205">DQ281+DT281</f>
        <v>8</v>
      </c>
      <c r="DX281" s="21">
        <f t="shared" ref="DX281" si="1206">DR281+DU281</f>
        <v>0</v>
      </c>
      <c r="DY281" s="21">
        <f t="shared" ref="DY281" si="1207">DS281+DV281</f>
        <v>4</v>
      </c>
      <c r="DZ281" s="20">
        <f>SUM($AR281:$BO281)+SUM($AR282:$BO282)+SUM(BS$277:BS$286)</f>
        <v>30</v>
      </c>
      <c r="EA281" s="20">
        <f>SUM($BQ281:$CN281)+SUM($BQ282:$CN282)+SUM(AT$277:AT$286)</f>
        <v>18</v>
      </c>
      <c r="EB281" s="21">
        <f>(DW281*3)+DX281</f>
        <v>24</v>
      </c>
      <c r="EC281" s="20">
        <f>DZ281-EA281</f>
        <v>12</v>
      </c>
      <c r="ED281" s="9"/>
      <c r="EE281" s="11">
        <f>VLOOKUP($DO281,$B$277:$J$285,2,0)</f>
        <v>12</v>
      </c>
      <c r="EF281" s="11">
        <f>VLOOKUP($DO281,$B$277:$J$285,3,0)</f>
        <v>8</v>
      </c>
      <c r="EG281" s="11">
        <f>VLOOKUP($DO281,$B$277:$J$285,4,0)</f>
        <v>0</v>
      </c>
      <c r="EH281" s="11">
        <f>VLOOKUP($DO281,$B$277:$J$285,5,0)</f>
        <v>4</v>
      </c>
      <c r="EI281" s="11">
        <f>VLOOKUP($DO281,$B$277:$J$285,6,0)</f>
        <v>30</v>
      </c>
      <c r="EJ281" s="11">
        <f>VLOOKUP($DO281,$B$277:$J$285,7,0)</f>
        <v>18</v>
      </c>
      <c r="EK281" s="11">
        <f>VLOOKUP($DO281,$B$277:$J$285,8,0)</f>
        <v>24</v>
      </c>
      <c r="EL281" s="11">
        <f>VLOOKUP($DO281,$B$277:$J$285,9,0)</f>
        <v>12</v>
      </c>
      <c r="EN281" s="8">
        <f>IF(DP281=EE281,0,1)</f>
        <v>0</v>
      </c>
      <c r="EO281" s="8">
        <f>IF(DW281=EF281,0,1)</f>
        <v>0</v>
      </c>
      <c r="EP281" s="8">
        <f t="shared" ref="EP281" si="1208">IF(DX281=EG281,0,1)</f>
        <v>0</v>
      </c>
      <c r="EQ281" s="8">
        <f t="shared" ref="EQ281" si="1209">IF(DY281=EH281,0,1)</f>
        <v>0</v>
      </c>
      <c r="ER281" s="8">
        <f t="shared" ref="ER281" si="1210">IF(DZ281=EI281,0,1)</f>
        <v>0</v>
      </c>
      <c r="ES281" s="8">
        <f t="shared" ref="ES281" si="1211">IF(EA281=EJ281,0,1)</f>
        <v>0</v>
      </c>
      <c r="ET281" s="8">
        <f t="shared" ref="ET281" si="1212">IF(EB281=EK281,0,1)</f>
        <v>0</v>
      </c>
      <c r="EU281" s="8">
        <f t="shared" ref="EU281" si="1213">IF(EC281=EL281,0,1)</f>
        <v>0</v>
      </c>
      <c r="EW281" s="8" t="str">
        <f t="shared" si="1178"/>
        <v/>
      </c>
      <c r="EX281" s="8" t="str">
        <f t="shared" si="1179"/>
        <v/>
      </c>
      <c r="EY281" s="8" t="str">
        <f t="shared" si="1180"/>
        <v/>
      </c>
      <c r="EZ281" s="8" t="str">
        <f t="shared" si="1181"/>
        <v/>
      </c>
      <c r="FA281" s="8" t="str">
        <f t="shared" si="1182"/>
        <v/>
      </c>
      <c r="FB281" s="8" t="str">
        <f t="shared" si="1183"/>
        <v/>
      </c>
      <c r="FC281" s="8" t="str">
        <f t="shared" si="1184"/>
        <v/>
      </c>
      <c r="FD281" s="8" t="str">
        <f t="shared" si="1185"/>
        <v/>
      </c>
      <c r="FE281" s="17"/>
      <c r="FF281" s="257" t="s">
        <v>382</v>
      </c>
      <c r="FG281" s="61">
        <v>36</v>
      </c>
      <c r="FH281" s="60">
        <v>36</v>
      </c>
      <c r="FI281" s="59"/>
      <c r="FJ281" s="60">
        <v>29</v>
      </c>
      <c r="FK281" s="58">
        <v>23</v>
      </c>
      <c r="FL281" s="71">
        <v>45</v>
      </c>
      <c r="FM281" s="71">
        <v>27</v>
      </c>
      <c r="FU281" s="261"/>
    </row>
    <row r="282" spans="1:177" s="8" customFormat="1" ht="12.75" x14ac:dyDescent="0.2">
      <c r="A282" s="12"/>
      <c r="B282" s="23" t="s">
        <v>551</v>
      </c>
      <c r="C282" s="54">
        <v>10</v>
      </c>
      <c r="D282" s="54">
        <v>3</v>
      </c>
      <c r="E282" s="54">
        <v>1</v>
      </c>
      <c r="F282" s="54">
        <v>7</v>
      </c>
      <c r="G282" s="54">
        <v>18</v>
      </c>
      <c r="H282" s="54">
        <v>32</v>
      </c>
      <c r="I282" s="53">
        <v>10</v>
      </c>
      <c r="J282" s="54">
        <f t="shared" si="1166"/>
        <v>-14</v>
      </c>
      <c r="L282" s="218"/>
      <c r="M282" s="33" t="s">
        <v>28</v>
      </c>
      <c r="N282" s="29" t="s">
        <v>13</v>
      </c>
      <c r="O282" s="28"/>
      <c r="P282" s="29" t="s">
        <v>35</v>
      </c>
      <c r="Q282" s="227"/>
      <c r="R282" s="71"/>
      <c r="S282" s="71" t="s">
        <v>98</v>
      </c>
      <c r="T282" s="13"/>
      <c r="U282" s="13"/>
      <c r="V282" s="13"/>
      <c r="W282" s="13"/>
      <c r="X282" s="13"/>
      <c r="Y282" s="13"/>
      <c r="Z282" s="13"/>
      <c r="AA282" s="13"/>
      <c r="AB282" s="218"/>
      <c r="AC282" s="259" t="s">
        <v>132</v>
      </c>
      <c r="AD282" s="258" t="s">
        <v>224</v>
      </c>
      <c r="AE282" s="28"/>
      <c r="AF282" s="258" t="s">
        <v>283</v>
      </c>
      <c r="AG282" s="227"/>
      <c r="AH282" s="71"/>
      <c r="AI282" s="71" t="s">
        <v>129</v>
      </c>
      <c r="AJ282" s="13"/>
      <c r="AK282" s="13"/>
      <c r="AL282" s="13"/>
      <c r="AM282" s="13"/>
      <c r="AN282" s="1"/>
      <c r="AO282" s="1"/>
      <c r="AP282" s="1"/>
      <c r="AQ282" s="1"/>
      <c r="AR282" s="33">
        <f t="shared" si="1187"/>
        <v>3</v>
      </c>
      <c r="AS282" s="29">
        <f t="shared" si="1201"/>
        <v>6</v>
      </c>
      <c r="AT282" s="223"/>
      <c r="AU282" s="29">
        <f>(IF(P282="","",(IF(MID(P282,2,1)="-",LEFT(P282,1),LEFT(P282,2)))+0))</f>
        <v>1</v>
      </c>
      <c r="AV282" s="32" t="str">
        <f>(IF(Q282="","",(IF(MID(Q282,2,1)="-",LEFT(Q282,1),LEFT(Q282,2)))+0))</f>
        <v/>
      </c>
      <c r="AX282" s="216"/>
      <c r="AY282" s="216"/>
      <c r="AZ282" s="216"/>
      <c r="BA282" s="216"/>
      <c r="BB282" s="216"/>
      <c r="BC282" s="216"/>
      <c r="BD282" s="216"/>
      <c r="BE282" s="216"/>
      <c r="BF282" s="216"/>
      <c r="BG282" s="216"/>
      <c r="BH282" s="216"/>
      <c r="BI282" s="216"/>
      <c r="BJ282" s="216"/>
      <c r="BK282" s="216"/>
      <c r="BL282" s="216"/>
      <c r="BM282" s="216"/>
      <c r="BN282" s="216"/>
      <c r="BO282" s="216"/>
      <c r="BP282" s="9"/>
      <c r="BQ282" s="33">
        <f t="shared" si="1189"/>
        <v>0</v>
      </c>
      <c r="BR282" s="29">
        <f t="shared" si="1202"/>
        <v>1</v>
      </c>
      <c r="BS282" s="223"/>
      <c r="BT282" s="29">
        <f>(IF(P282="","",IF(RIGHT(P282,2)="10",RIGHT(P282,2),RIGHT(P282,1))+0))</f>
        <v>2</v>
      </c>
      <c r="BU282" s="32" t="str">
        <f>(IF(Q282="","",IF(RIGHT(Q282,2)="10",RIGHT(Q282,2),RIGHT(Q282,1))+0))</f>
        <v/>
      </c>
      <c r="BW282" s="216"/>
      <c r="BX282" s="216"/>
      <c r="BY282" s="216"/>
      <c r="BZ282" s="216"/>
      <c r="CA282" s="216"/>
      <c r="CB282" s="216"/>
      <c r="CC282" s="216"/>
      <c r="CD282" s="216"/>
      <c r="CE282" s="216"/>
      <c r="CF282" s="216"/>
      <c r="CG282" s="216"/>
      <c r="CH282" s="216"/>
      <c r="CI282" s="216"/>
      <c r="CJ282" s="216"/>
      <c r="CK282" s="216"/>
      <c r="CL282" s="216"/>
      <c r="CM282" s="216"/>
      <c r="CN282" s="216"/>
      <c r="CP282" s="33" t="str">
        <f t="shared" si="1191"/>
        <v>H</v>
      </c>
      <c r="CQ282" s="29" t="str">
        <f t="shared" si="1203"/>
        <v>H</v>
      </c>
      <c r="CR282" s="223"/>
      <c r="CS282" s="29" t="str">
        <f>(IF(P282="","",IF(AU282&gt;BT282,"H",IF(AU282&lt;BT282,"A","D"))))</f>
        <v>A</v>
      </c>
      <c r="CT282" s="32" t="str">
        <f>(IF(Q282="","",IF(AV282&gt;BU282,"H",IF(AV282&lt;BU282,"A","D"))))</f>
        <v/>
      </c>
      <c r="CV282" s="216"/>
      <c r="CW282" s="216"/>
      <c r="CX282" s="216"/>
      <c r="CY282" s="216"/>
      <c r="CZ282" s="16"/>
      <c r="DA282" s="16"/>
      <c r="DB282" s="16"/>
      <c r="DC282" s="16"/>
      <c r="DD282" s="16"/>
      <c r="DE282" s="216"/>
      <c r="DF282" s="16"/>
      <c r="DG282" s="16"/>
      <c r="DH282" s="16"/>
      <c r="DI282" s="16"/>
      <c r="DJ282" s="16"/>
      <c r="DK282" s="16"/>
      <c r="DL282" s="16"/>
      <c r="DM282" s="16"/>
      <c r="DO282" s="17"/>
      <c r="DP282" s="21"/>
      <c r="DQ282" s="11"/>
      <c r="DR282" s="11"/>
      <c r="DS282" s="11"/>
      <c r="DT282" s="11"/>
      <c r="DU282" s="11"/>
      <c r="DV282" s="11"/>
      <c r="DW282" s="21"/>
      <c r="DX282" s="21"/>
      <c r="DY282" s="21"/>
      <c r="DZ282" s="20"/>
      <c r="EA282" s="20"/>
      <c r="EB282" s="21"/>
      <c r="EC282" s="20"/>
      <c r="ED282" s="9"/>
      <c r="EE282" s="11"/>
      <c r="EF282" s="11"/>
      <c r="EG282" s="11"/>
      <c r="EH282" s="11"/>
      <c r="EI282" s="11"/>
      <c r="EJ282" s="11"/>
      <c r="EK282" s="11"/>
      <c r="EL282" s="11"/>
      <c r="EW282" s="8" t="str">
        <f t="shared" si="1178"/>
        <v/>
      </c>
      <c r="EX282" s="8" t="str">
        <f t="shared" si="1179"/>
        <v/>
      </c>
      <c r="EY282" s="8" t="str">
        <f t="shared" si="1180"/>
        <v/>
      </c>
      <c r="EZ282" s="8" t="str">
        <f t="shared" si="1181"/>
        <v/>
      </c>
      <c r="FA282" s="8" t="str">
        <f t="shared" si="1182"/>
        <v/>
      </c>
      <c r="FB282" s="8" t="str">
        <f t="shared" si="1183"/>
        <v/>
      </c>
      <c r="FC282" s="8" t="str">
        <f t="shared" si="1184"/>
        <v/>
      </c>
      <c r="FD282" s="8" t="str">
        <f t="shared" si="1185"/>
        <v/>
      </c>
      <c r="FF282" s="78"/>
      <c r="FG282" s="61">
        <v>19</v>
      </c>
      <c r="FH282" s="60">
        <v>53</v>
      </c>
      <c r="FI282" s="59"/>
      <c r="FJ282" s="60">
        <v>159</v>
      </c>
      <c r="FK282" s="242"/>
      <c r="FL282" s="71"/>
      <c r="FM282" s="71">
        <v>29</v>
      </c>
    </row>
    <row r="283" spans="1:177" s="8" customFormat="1" ht="12.75" x14ac:dyDescent="0.2">
      <c r="A283" s="12"/>
      <c r="B283" s="23" t="s">
        <v>549</v>
      </c>
      <c r="C283" s="54">
        <v>7</v>
      </c>
      <c r="D283" s="54">
        <v>4</v>
      </c>
      <c r="E283" s="54">
        <v>0</v>
      </c>
      <c r="F283" s="54">
        <v>3</v>
      </c>
      <c r="G283" s="54">
        <v>17</v>
      </c>
      <c r="H283" s="54">
        <v>14</v>
      </c>
      <c r="I283" s="53">
        <v>12</v>
      </c>
      <c r="J283" s="54">
        <f t="shared" si="1166"/>
        <v>3</v>
      </c>
      <c r="L283" s="31" t="s">
        <v>76</v>
      </c>
      <c r="M283" s="33" t="s">
        <v>13</v>
      </c>
      <c r="N283" s="29" t="s">
        <v>33</v>
      </c>
      <c r="O283" s="29" t="s">
        <v>35</v>
      </c>
      <c r="P283" s="28"/>
      <c r="Q283" s="32" t="s">
        <v>33</v>
      </c>
      <c r="R283" s="71"/>
      <c r="S283" s="71" t="s">
        <v>147</v>
      </c>
      <c r="T283" s="13"/>
      <c r="U283" s="13"/>
      <c r="V283" s="13"/>
      <c r="W283" s="13"/>
      <c r="X283" s="13"/>
      <c r="Y283" s="13"/>
      <c r="Z283" s="13"/>
      <c r="AA283" s="13"/>
      <c r="AB283" s="31" t="s">
        <v>76</v>
      </c>
      <c r="AC283" s="259" t="s">
        <v>168</v>
      </c>
      <c r="AD283" s="258" t="s">
        <v>249</v>
      </c>
      <c r="AE283" s="258" t="s">
        <v>200</v>
      </c>
      <c r="AF283" s="28"/>
      <c r="AG283" s="262" t="s">
        <v>280</v>
      </c>
      <c r="AH283" s="71"/>
      <c r="AI283" s="71" t="s">
        <v>378</v>
      </c>
      <c r="AJ283" s="13"/>
      <c r="AK283" s="13"/>
      <c r="AL283" s="13"/>
      <c r="AM283" s="13"/>
      <c r="AN283" s="1"/>
      <c r="AO283" s="1"/>
      <c r="AP283" s="1"/>
      <c r="AQ283" s="1"/>
      <c r="AR283" s="33">
        <f t="shared" si="1187"/>
        <v>6</v>
      </c>
      <c r="AS283" s="29">
        <f t="shared" si="1201"/>
        <v>6</v>
      </c>
      <c r="AT283" s="29">
        <f>(IF(O283="","",(IF(MID(O283,2,1)="-",LEFT(O283,1),LEFT(O283,2)))+0))</f>
        <v>1</v>
      </c>
      <c r="AU283" s="223"/>
      <c r="AV283" s="225">
        <f>(IF(Q283="","",(IF(MID(Q283,2,1)="-",LEFT(Q283,1),LEFT(Q283,2)))+0))</f>
        <v>6</v>
      </c>
      <c r="AX283" s="216"/>
      <c r="AY283" s="216"/>
      <c r="AZ283" s="216"/>
      <c r="BA283" s="216"/>
      <c r="BB283" s="216"/>
      <c r="BC283" s="216"/>
      <c r="BD283" s="216"/>
      <c r="BE283" s="216"/>
      <c r="BF283" s="216"/>
      <c r="BG283" s="216"/>
      <c r="BH283" s="216"/>
      <c r="BI283" s="216"/>
      <c r="BJ283" s="216"/>
      <c r="BK283" s="216"/>
      <c r="BL283" s="216"/>
      <c r="BM283" s="216"/>
      <c r="BN283" s="216"/>
      <c r="BO283" s="216"/>
      <c r="BP283" s="34"/>
      <c r="BQ283" s="33">
        <f t="shared" si="1189"/>
        <v>1</v>
      </c>
      <c r="BR283" s="29">
        <f t="shared" si="1202"/>
        <v>0</v>
      </c>
      <c r="BS283" s="29">
        <f>(IF(O283="","",IF(RIGHT(O283,2)="10",RIGHT(O283,2),RIGHT(O283,1))+0))</f>
        <v>2</v>
      </c>
      <c r="BT283" s="223"/>
      <c r="BU283" s="225">
        <f>(IF(Q283="","",IF(RIGHT(Q283,2)="10",RIGHT(Q283,2),RIGHT(Q283,1))+0))</f>
        <v>0</v>
      </c>
      <c r="BW283" s="216"/>
      <c r="BX283" s="216"/>
      <c r="BY283" s="216"/>
      <c r="BZ283" s="216"/>
      <c r="CA283" s="216"/>
      <c r="CB283" s="216"/>
      <c r="CC283" s="216"/>
      <c r="CD283" s="216"/>
      <c r="CE283" s="216"/>
      <c r="CF283" s="216"/>
      <c r="CG283" s="216"/>
      <c r="CH283" s="216"/>
      <c r="CI283" s="216"/>
      <c r="CJ283" s="216"/>
      <c r="CK283" s="216"/>
      <c r="CL283" s="216"/>
      <c r="CM283" s="216"/>
      <c r="CN283" s="216"/>
      <c r="CO283" s="17"/>
      <c r="CP283" s="33" t="str">
        <f t="shared" si="1191"/>
        <v>H</v>
      </c>
      <c r="CQ283" s="29" t="str">
        <f t="shared" si="1203"/>
        <v>H</v>
      </c>
      <c r="CR283" s="29" t="str">
        <f>(IF(O283="","",IF(AT283&gt;BS283,"H",IF(AT283&lt;BS283,"A","D"))))</f>
        <v>A</v>
      </c>
      <c r="CS283" s="223"/>
      <c r="CT283" s="225" t="str">
        <f>(IF(Q283="","",IF(AV283&gt;BU283,"H",IF(AV283&lt;BU283,"A","D"))))</f>
        <v>H</v>
      </c>
      <c r="CV283" s="216"/>
      <c r="CW283" s="216"/>
      <c r="CX283" s="216"/>
      <c r="CY283" s="216"/>
      <c r="CZ283" s="16"/>
      <c r="DA283" s="16"/>
      <c r="DB283" s="16"/>
      <c r="DC283" s="16"/>
      <c r="DD283" s="16"/>
      <c r="DE283" s="216"/>
      <c r="DF283" s="16"/>
      <c r="DG283" s="16"/>
      <c r="DH283" s="16"/>
      <c r="DI283" s="16"/>
      <c r="DJ283" s="16"/>
      <c r="DK283" s="16"/>
      <c r="DL283" s="16"/>
      <c r="DM283" s="16"/>
      <c r="DN283" s="17"/>
      <c r="DO283" s="17" t="str">
        <f>L283</f>
        <v>Hastings United</v>
      </c>
      <c r="DP283" s="21">
        <f t="shared" ref="DP283" si="1214">SUM(DW283:DY283)</f>
        <v>12</v>
      </c>
      <c r="DQ283" s="217">
        <f>(COUNTIF($CP283:$DM283,"H"))+(COUNTIF($CP284:$DM284,"H"))</f>
        <v>5</v>
      </c>
      <c r="DR283" s="217">
        <f>(COUNTIF($CP283:$DM283,"D"))+(COUNTIF($CP284:$DM284,"D"))</f>
        <v>0</v>
      </c>
      <c r="DS283" s="217">
        <f>(COUNTIF($CP283:$DM283,"A"))+(COUNTIF($CP284:$DM284,"A"))</f>
        <v>1</v>
      </c>
      <c r="DT283" s="11">
        <f>COUNTIF(CS$277:CS$286,"A")</f>
        <v>4</v>
      </c>
      <c r="DU283" s="11">
        <f>COUNTIF(CS$277:CS$286,"D")</f>
        <v>1</v>
      </c>
      <c r="DV283" s="11">
        <f>COUNTIF(CS$277:CS$286,"H")</f>
        <v>1</v>
      </c>
      <c r="DW283" s="21">
        <f t="shared" ref="DW283" si="1215">DQ283+DT283</f>
        <v>9</v>
      </c>
      <c r="DX283" s="21">
        <f t="shared" ref="DX283" si="1216">DR283+DU283</f>
        <v>1</v>
      </c>
      <c r="DY283" s="21">
        <f t="shared" ref="DY283" si="1217">DS283+DV283</f>
        <v>2</v>
      </c>
      <c r="DZ283" s="20">
        <f>SUM($AR283:$BO283)+SUM($AR284:$BO284)+SUM(BT$277:BT$286)</f>
        <v>46</v>
      </c>
      <c r="EA283" s="20">
        <f>SUM($BQ283:$CN283)+SUM($BQ284:$CN284)+SUM(AU$277:AU$286)</f>
        <v>14</v>
      </c>
      <c r="EB283" s="21">
        <f>(DW283*3)+DX283</f>
        <v>28</v>
      </c>
      <c r="EC283" s="20">
        <f>DZ283-EA283</f>
        <v>32</v>
      </c>
      <c r="ED283" s="9"/>
      <c r="EE283" s="11">
        <f>VLOOKUP($DO283,$B$277:$J$285,2,0)</f>
        <v>12</v>
      </c>
      <c r="EF283" s="11">
        <f>VLOOKUP($DO283,$B$277:$J$285,3,0)</f>
        <v>9</v>
      </c>
      <c r="EG283" s="11">
        <f>VLOOKUP($DO283,$B$277:$J$285,4,0)</f>
        <v>1</v>
      </c>
      <c r="EH283" s="11">
        <f>VLOOKUP($DO283,$B$277:$J$285,5,0)</f>
        <v>2</v>
      </c>
      <c r="EI283" s="11">
        <f>VLOOKUP($DO283,$B$277:$J$285,6,0)</f>
        <v>46</v>
      </c>
      <c r="EJ283" s="11">
        <f>VLOOKUP($DO283,$B$277:$J$285,7,0)</f>
        <v>14</v>
      </c>
      <c r="EK283" s="11">
        <f>VLOOKUP($DO283,$B$277:$J$285,8,0)</f>
        <v>28</v>
      </c>
      <c r="EL283" s="11">
        <f>VLOOKUP($DO283,$B$277:$J$285,9,0)</f>
        <v>32</v>
      </c>
      <c r="EM283" s="17"/>
      <c r="EN283" s="8">
        <f>IF(DP283=EE283,0,1)</f>
        <v>0</v>
      </c>
      <c r="EO283" s="8">
        <f>IF(DW283=EF283,0,1)</f>
        <v>0</v>
      </c>
      <c r="EP283" s="8">
        <f t="shared" ref="EP283" si="1218">IF(DX283=EG283,0,1)</f>
        <v>0</v>
      </c>
      <c r="EQ283" s="8">
        <f t="shared" ref="EQ283" si="1219">IF(DY283=EH283,0,1)</f>
        <v>0</v>
      </c>
      <c r="ER283" s="8">
        <f t="shared" ref="ER283" si="1220">IF(DZ283=EI283,0,1)</f>
        <v>0</v>
      </c>
      <c r="ES283" s="8">
        <f t="shared" ref="ES283" si="1221">IF(EA283=EJ283,0,1)</f>
        <v>0</v>
      </c>
      <c r="ET283" s="8">
        <f t="shared" ref="ET283" si="1222">IF(EB283=EK283,0,1)</f>
        <v>0</v>
      </c>
      <c r="EU283" s="8">
        <f t="shared" ref="EU283" si="1223">IF(EC283=EL283,0,1)</f>
        <v>0</v>
      </c>
      <c r="EW283" s="8" t="str">
        <f t="shared" si="1178"/>
        <v/>
      </c>
      <c r="EX283" s="8" t="str">
        <f t="shared" si="1179"/>
        <v/>
      </c>
      <c r="EY283" s="8" t="str">
        <f t="shared" si="1180"/>
        <v/>
      </c>
      <c r="EZ283" s="8" t="str">
        <f t="shared" si="1181"/>
        <v/>
      </c>
      <c r="FA283" s="8" t="str">
        <f t="shared" si="1182"/>
        <v/>
      </c>
      <c r="FB283" s="8" t="str">
        <f t="shared" si="1183"/>
        <v/>
      </c>
      <c r="FC283" s="8" t="str">
        <f t="shared" si="1184"/>
        <v/>
      </c>
      <c r="FD283" s="8" t="str">
        <f t="shared" si="1185"/>
        <v/>
      </c>
      <c r="FE283" s="17"/>
      <c r="FF283" s="257" t="s">
        <v>76</v>
      </c>
      <c r="FG283" s="61">
        <v>59</v>
      </c>
      <c r="FH283" s="60">
        <v>55</v>
      </c>
      <c r="FI283" s="60">
        <v>67</v>
      </c>
      <c r="FJ283" s="59"/>
      <c r="FK283" s="58">
        <v>47</v>
      </c>
      <c r="FL283" s="71"/>
      <c r="FM283" s="71">
        <v>64</v>
      </c>
    </row>
    <row r="284" spans="1:177" s="8" customFormat="1" ht="12.75" x14ac:dyDescent="0.2">
      <c r="A284" s="12"/>
      <c r="B284" s="226"/>
      <c r="C284" s="211"/>
      <c r="D284" s="14">
        <f>SUM(D277:D281)</f>
        <v>28</v>
      </c>
      <c r="E284" s="14">
        <f>SUM(E277:E281)</f>
        <v>2</v>
      </c>
      <c r="F284" s="14">
        <f>SUM(F277:F281)</f>
        <v>28</v>
      </c>
      <c r="G284" s="14">
        <f>SUM(G277:G281)</f>
        <v>139</v>
      </c>
      <c r="H284" s="14">
        <f>SUM(H277:H281)</f>
        <v>139</v>
      </c>
      <c r="I284" s="210"/>
      <c r="J284" s="14">
        <f>SUM(J277:J281)</f>
        <v>0</v>
      </c>
      <c r="L284" s="218"/>
      <c r="M284" s="33" t="s">
        <v>103</v>
      </c>
      <c r="N284" s="29" t="s">
        <v>102</v>
      </c>
      <c r="O284" s="220"/>
      <c r="P284" s="28"/>
      <c r="Q284" s="227"/>
      <c r="R284" s="71"/>
      <c r="S284" s="71"/>
      <c r="T284" s="13"/>
      <c r="U284" s="13"/>
      <c r="V284" s="13"/>
      <c r="W284" s="13"/>
      <c r="X284" s="13"/>
      <c r="Y284" s="13"/>
      <c r="Z284" s="13"/>
      <c r="AA284" s="13"/>
      <c r="AB284" s="218"/>
      <c r="AC284" s="259" t="s">
        <v>235</v>
      </c>
      <c r="AD284" s="258" t="s">
        <v>239</v>
      </c>
      <c r="AE284" s="220"/>
      <c r="AF284" s="28"/>
      <c r="AG284" s="227"/>
      <c r="AH284" s="71"/>
      <c r="AI284" s="71"/>
      <c r="AJ284" s="13"/>
      <c r="AK284" s="13"/>
      <c r="AL284" s="13"/>
      <c r="AM284" s="13"/>
      <c r="AN284" s="1"/>
      <c r="AO284" s="1"/>
      <c r="AP284" s="1"/>
      <c r="AQ284" s="1"/>
      <c r="AR284" s="33">
        <f t="shared" si="1187"/>
        <v>8</v>
      </c>
      <c r="AS284" s="29">
        <f t="shared" si="1201"/>
        <v>2</v>
      </c>
      <c r="AT284" s="29" t="str">
        <f>(IF(O284="","",(IF(MID(O284,2,1)="-",LEFT(O284,1),LEFT(O284,2)))+0))</f>
        <v/>
      </c>
      <c r="AU284" s="223"/>
      <c r="AV284" s="225" t="str">
        <f>(IF(Q284="","",(IF(MID(Q284,2,1)="-",LEFT(Q284,1),LEFT(Q284,2)))+0))</f>
        <v/>
      </c>
      <c r="AX284" s="216"/>
      <c r="AY284" s="216"/>
      <c r="AZ284" s="216"/>
      <c r="BA284" s="216"/>
      <c r="BB284" s="216"/>
      <c r="BC284" s="216"/>
      <c r="BD284" s="216"/>
      <c r="BE284" s="216"/>
      <c r="BF284" s="216"/>
      <c r="BG284" s="216"/>
      <c r="BH284" s="216"/>
      <c r="BI284" s="216"/>
      <c r="BJ284" s="216"/>
      <c r="BK284" s="216"/>
      <c r="BL284" s="216"/>
      <c r="BM284" s="216"/>
      <c r="BN284" s="216"/>
      <c r="BO284" s="216"/>
      <c r="BP284" s="9"/>
      <c r="BQ284" s="33">
        <f t="shared" si="1189"/>
        <v>0</v>
      </c>
      <c r="BR284" s="29">
        <f t="shared" si="1202"/>
        <v>0</v>
      </c>
      <c r="BS284" s="29" t="str">
        <f>(IF(O284="","",IF(RIGHT(O284,2)="10",RIGHT(O284,2),RIGHT(O284,1))+0))</f>
        <v/>
      </c>
      <c r="BT284" s="223"/>
      <c r="BU284" s="225" t="str">
        <f>(IF(Q284="","",IF(RIGHT(Q284,2)="10",RIGHT(Q284,2),RIGHT(Q284,1))+0))</f>
        <v/>
      </c>
      <c r="BW284" s="216"/>
      <c r="BX284" s="216"/>
      <c r="BY284" s="216"/>
      <c r="BZ284" s="216"/>
      <c r="CA284" s="216"/>
      <c r="CB284" s="216"/>
      <c r="CC284" s="216"/>
      <c r="CD284" s="216"/>
      <c r="CE284" s="216"/>
      <c r="CF284" s="216"/>
      <c r="CG284" s="216"/>
      <c r="CH284" s="216"/>
      <c r="CI284" s="216"/>
      <c r="CJ284" s="216"/>
      <c r="CK284" s="216"/>
      <c r="CL284" s="216"/>
      <c r="CM284" s="216"/>
      <c r="CN284" s="216"/>
      <c r="CP284" s="33" t="str">
        <f t="shared" si="1191"/>
        <v>H</v>
      </c>
      <c r="CQ284" s="29" t="str">
        <f t="shared" si="1203"/>
        <v>H</v>
      </c>
      <c r="CR284" s="29" t="str">
        <f>(IF(O284="","",IF(AT284&gt;BS284,"H",IF(AT284&lt;BS284,"A","D"))))</f>
        <v/>
      </c>
      <c r="CS284" s="223"/>
      <c r="CT284" s="225" t="str">
        <f>(IF(Q284="","",IF(AV284&gt;BU284,"H",IF(AV284&lt;BU284,"A","D"))))</f>
        <v/>
      </c>
      <c r="CV284" s="216"/>
      <c r="CW284" s="216"/>
      <c r="CX284" s="216"/>
      <c r="CY284" s="216"/>
      <c r="CZ284" s="16"/>
      <c r="DA284" s="16"/>
      <c r="DB284" s="16"/>
      <c r="DC284" s="16"/>
      <c r="DD284" s="16"/>
      <c r="DE284" s="216"/>
      <c r="DF284" s="16"/>
      <c r="DG284" s="16"/>
      <c r="DH284" s="16"/>
      <c r="DI284" s="16"/>
      <c r="DJ284" s="16"/>
      <c r="DK284" s="16"/>
      <c r="DL284" s="16"/>
      <c r="DM284" s="16"/>
      <c r="DO284" s="17"/>
      <c r="DP284" s="21"/>
      <c r="DQ284" s="11"/>
      <c r="DR284" s="11"/>
      <c r="DS284" s="11"/>
      <c r="DT284" s="11"/>
      <c r="DU284" s="11"/>
      <c r="DV284" s="11"/>
      <c r="DW284" s="21"/>
      <c r="DX284" s="21"/>
      <c r="DY284" s="21"/>
      <c r="DZ284" s="20"/>
      <c r="EA284" s="20"/>
      <c r="EB284" s="21"/>
      <c r="EC284" s="20"/>
      <c r="ED284" s="9"/>
      <c r="EE284" s="11"/>
      <c r="EF284" s="11"/>
      <c r="EG284" s="11"/>
      <c r="EH284" s="11"/>
      <c r="EI284" s="11"/>
      <c r="EJ284" s="11"/>
      <c r="EK284" s="11"/>
      <c r="EL284" s="11"/>
      <c r="EW284" s="8" t="str">
        <f t="shared" si="1178"/>
        <v/>
      </c>
      <c r="EX284" s="8" t="str">
        <f t="shared" si="1179"/>
        <v/>
      </c>
      <c r="EY284" s="8" t="str">
        <f t="shared" si="1180"/>
        <v/>
      </c>
      <c r="EZ284" s="8" t="str">
        <f t="shared" si="1181"/>
        <v/>
      </c>
      <c r="FA284" s="8" t="str">
        <f t="shared" si="1182"/>
        <v/>
      </c>
      <c r="FB284" s="8" t="str">
        <f t="shared" si="1183"/>
        <v/>
      </c>
      <c r="FC284" s="8" t="str">
        <f t="shared" si="1184"/>
        <v/>
      </c>
      <c r="FD284" s="8" t="str">
        <f t="shared" si="1185"/>
        <v/>
      </c>
      <c r="FF284" s="78"/>
      <c r="FG284" s="61">
        <v>45</v>
      </c>
      <c r="FH284" s="60">
        <v>38</v>
      </c>
      <c r="FI284" s="241"/>
      <c r="FJ284" s="59"/>
      <c r="FK284" s="242"/>
      <c r="FL284" s="71"/>
      <c r="FM284" s="71"/>
    </row>
    <row r="285" spans="1:177" s="8" customFormat="1" ht="12.75" x14ac:dyDescent="0.2">
      <c r="A285" s="12"/>
      <c r="B285" s="12"/>
      <c r="C285" s="211"/>
      <c r="D285" s="211"/>
      <c r="E285" s="211"/>
      <c r="F285" s="211"/>
      <c r="G285" s="211"/>
      <c r="H285" s="211"/>
      <c r="I285" s="212"/>
      <c r="J285" s="213"/>
      <c r="L285" s="31" t="s">
        <v>433</v>
      </c>
      <c r="M285" s="33" t="s">
        <v>123</v>
      </c>
      <c r="N285" s="29" t="s">
        <v>135</v>
      </c>
      <c r="O285" s="29" t="s">
        <v>120</v>
      </c>
      <c r="P285" s="29" t="s">
        <v>120</v>
      </c>
      <c r="Q285" s="36"/>
      <c r="R285" s="71" t="s">
        <v>83</v>
      </c>
      <c r="S285" s="71"/>
      <c r="T285" s="13"/>
      <c r="V285" s="13"/>
      <c r="W285" s="13"/>
      <c r="Y285" s="13"/>
      <c r="Z285" s="13"/>
      <c r="AA285" s="13"/>
      <c r="AB285" s="31" t="s">
        <v>433</v>
      </c>
      <c r="AC285" s="259" t="s">
        <v>232</v>
      </c>
      <c r="AD285" s="258" t="s">
        <v>229</v>
      </c>
      <c r="AE285" s="258" t="s">
        <v>272</v>
      </c>
      <c r="AF285" s="258" t="s">
        <v>294</v>
      </c>
      <c r="AG285" s="36"/>
      <c r="AH285" s="71" t="s">
        <v>488</v>
      </c>
      <c r="AI285" s="71"/>
      <c r="AJ285" s="13"/>
      <c r="AL285" s="13"/>
      <c r="AM285" s="13"/>
      <c r="AN285" s="1"/>
      <c r="AO285" s="1"/>
      <c r="AP285" s="1"/>
      <c r="AQ285" s="1"/>
      <c r="AR285" s="33">
        <f t="shared" si="1187"/>
        <v>6</v>
      </c>
      <c r="AS285" s="29">
        <f t="shared" si="1201"/>
        <v>1</v>
      </c>
      <c r="AT285" s="29">
        <f>(IF(O285="","",(IF(MID(O285,2,1)="-",LEFT(O285,1),LEFT(O285,2)))+0))</f>
        <v>0</v>
      </c>
      <c r="AU285" s="29">
        <f>(IF(P285="","",(IF(MID(P285,2,1)="-",LEFT(P285,1),LEFT(P285,2)))+0))</f>
        <v>0</v>
      </c>
      <c r="AV285" s="229"/>
      <c r="AX285" s="216"/>
      <c r="AY285" s="216"/>
      <c r="AZ285" s="216"/>
      <c r="BA285" s="216"/>
      <c r="BB285" s="216"/>
      <c r="BC285" s="216"/>
      <c r="BD285" s="216"/>
      <c r="BE285" s="216"/>
      <c r="BF285" s="216"/>
      <c r="BG285" s="216"/>
      <c r="BH285" s="216"/>
      <c r="BI285" s="216"/>
      <c r="BJ285" s="216"/>
      <c r="BK285" s="216"/>
      <c r="BL285" s="216"/>
      <c r="BM285" s="216"/>
      <c r="BN285" s="216"/>
      <c r="BO285" s="216"/>
      <c r="BP285" s="9"/>
      <c r="BQ285" s="33">
        <f t="shared" si="1189"/>
        <v>2</v>
      </c>
      <c r="BR285" s="29">
        <f t="shared" si="1202"/>
        <v>3</v>
      </c>
      <c r="BS285" s="29">
        <f>(IF(O285="","",IF(RIGHT(O285,2)="10",RIGHT(O285,2),RIGHT(O285,1))+0))</f>
        <v>1</v>
      </c>
      <c r="BT285" s="29">
        <f>(IF(P285="","",IF(RIGHT(P285,2)="10",RIGHT(P285,2),RIGHT(P285,1))+0))</f>
        <v>1</v>
      </c>
      <c r="BU285" s="229"/>
      <c r="BW285" s="216"/>
      <c r="BX285" s="216"/>
      <c r="BY285" s="216"/>
      <c r="BZ285" s="216"/>
      <c r="CA285" s="216"/>
      <c r="CB285" s="216"/>
      <c r="CC285" s="216"/>
      <c r="CD285" s="216"/>
      <c r="CE285" s="216"/>
      <c r="CF285" s="216"/>
      <c r="CG285" s="216"/>
      <c r="CH285" s="216"/>
      <c r="CI285" s="216"/>
      <c r="CJ285" s="216"/>
      <c r="CK285" s="216"/>
      <c r="CL285" s="216"/>
      <c r="CM285" s="216"/>
      <c r="CN285" s="216"/>
      <c r="CP285" s="33" t="str">
        <f t="shared" si="1191"/>
        <v>H</v>
      </c>
      <c r="CQ285" s="29" t="str">
        <f t="shared" si="1203"/>
        <v>A</v>
      </c>
      <c r="CR285" s="29" t="str">
        <f>(IF(O285="","",IF(AT285&gt;BS285,"H",IF(AT285&lt;BS285,"A","D"))))</f>
        <v>A</v>
      </c>
      <c r="CS285" s="29" t="str">
        <f>(IF(P285="","",IF(AU285&gt;BT285,"H",IF(AU285&lt;BT285,"A","D"))))</f>
        <v>A</v>
      </c>
      <c r="CT285" s="229"/>
      <c r="CV285" s="216"/>
      <c r="CW285" s="216"/>
      <c r="CX285" s="216"/>
      <c r="CY285" s="216"/>
      <c r="CZ285" s="16"/>
      <c r="DA285" s="16"/>
      <c r="DB285" s="16"/>
      <c r="DC285" s="16"/>
      <c r="DD285" s="16"/>
      <c r="DE285" s="216"/>
      <c r="DF285" s="16"/>
      <c r="DG285" s="16"/>
      <c r="DH285" s="16"/>
      <c r="DI285" s="16"/>
      <c r="DJ285" s="16"/>
      <c r="DK285" s="16"/>
      <c r="DL285" s="16"/>
      <c r="DM285" s="16"/>
      <c r="DO285" s="17" t="str">
        <f>L285</f>
        <v>Margate</v>
      </c>
      <c r="DP285" s="21">
        <f t="shared" ref="DP285" si="1224">SUM(DW285:DY285)</f>
        <v>12</v>
      </c>
      <c r="DQ285" s="217">
        <f>(COUNTIF($CP285:$DM285,"H"))+(COUNTIF($CP286:$DM286,"H"))</f>
        <v>2</v>
      </c>
      <c r="DR285" s="217">
        <f>(COUNTIF($CP285:$DM285,"D"))+(COUNTIF($CP286:$DM286,"D"))</f>
        <v>0</v>
      </c>
      <c r="DS285" s="217">
        <f>(COUNTIF($CP285:$DM285,"A"))+(COUNTIF($CP286:$DM286,"A"))</f>
        <v>4</v>
      </c>
      <c r="DT285" s="11">
        <f>COUNTIF(CT$277:CT$286,"A")</f>
        <v>4</v>
      </c>
      <c r="DU285" s="11">
        <f>COUNTIF(CT$277:CT$286,"D")</f>
        <v>0</v>
      </c>
      <c r="DV285" s="11">
        <f>COUNTIF(CT$277:CT$286,"H")</f>
        <v>2</v>
      </c>
      <c r="DW285" s="21">
        <f t="shared" ref="DW285" si="1225">DQ285+DT285</f>
        <v>6</v>
      </c>
      <c r="DX285" s="21">
        <f t="shared" ref="DX285" si="1226">DR285+DU285</f>
        <v>0</v>
      </c>
      <c r="DY285" s="21">
        <f t="shared" ref="DY285" si="1227">DS285+DV285</f>
        <v>6</v>
      </c>
      <c r="DZ285" s="20">
        <f>SUM($AR285:$BO285)+SUM($AR286:$BO286)+SUM(BU$277:BU$286)</f>
        <v>28</v>
      </c>
      <c r="EA285" s="20">
        <f>SUM($BQ285:$CN285)+SUM($BQ286:$CN286)+SUM(AV$277:AV$286)</f>
        <v>28</v>
      </c>
      <c r="EB285" s="21">
        <f>(DW285*3)+DX285</f>
        <v>18</v>
      </c>
      <c r="EC285" s="20">
        <f>DZ285-EA285</f>
        <v>0</v>
      </c>
      <c r="ED285" s="9"/>
      <c r="EE285" s="11">
        <f>VLOOKUP($DO285,$B$277:$J$285,2,0)</f>
        <v>12</v>
      </c>
      <c r="EF285" s="11">
        <f>VLOOKUP($DO285,$B$277:$J$285,3,0)</f>
        <v>6</v>
      </c>
      <c r="EG285" s="11">
        <f>VLOOKUP($DO285,$B$277:$J$285,4,0)</f>
        <v>0</v>
      </c>
      <c r="EH285" s="11">
        <f>VLOOKUP($DO285,$B$277:$J$285,5,0)</f>
        <v>6</v>
      </c>
      <c r="EI285" s="11">
        <f>VLOOKUP($DO285,$B$277:$J$285,6,0)</f>
        <v>28</v>
      </c>
      <c r="EJ285" s="11">
        <f>VLOOKUP($DO285,$B$277:$J$285,7,0)</f>
        <v>28</v>
      </c>
      <c r="EK285" s="11">
        <f>VLOOKUP($DO285,$B$277:$J$285,8,0)</f>
        <v>18</v>
      </c>
      <c r="EL285" s="11">
        <f>VLOOKUP($DO285,$B$277:$J$285,9,0)</f>
        <v>0</v>
      </c>
      <c r="EN285" s="8">
        <f>IF(DP285=EE285,0,1)</f>
        <v>0</v>
      </c>
      <c r="EO285" s="8">
        <f>IF(DW285=EF285,0,1)</f>
        <v>0</v>
      </c>
      <c r="EP285" s="8">
        <f t="shared" ref="EP285" si="1228">IF(DX285=EG285,0,1)</f>
        <v>0</v>
      </c>
      <c r="EQ285" s="8">
        <f t="shared" ref="EQ285" si="1229">IF(DY285=EH285,0,1)</f>
        <v>0</v>
      </c>
      <c r="ER285" s="8">
        <f t="shared" ref="ER285" si="1230">IF(DZ285=EI285,0,1)</f>
        <v>0</v>
      </c>
      <c r="ES285" s="8">
        <f t="shared" ref="ES285" si="1231">IF(EA285=EJ285,0,1)</f>
        <v>0</v>
      </c>
      <c r="ET285" s="8">
        <f t="shared" ref="ET285" si="1232">IF(EB285=EK285,0,1)</f>
        <v>0</v>
      </c>
      <c r="EU285" s="8">
        <f t="shared" ref="EU285" si="1233">IF(EC285=EL285,0,1)</f>
        <v>0</v>
      </c>
      <c r="EW285" s="8" t="str">
        <f t="shared" si="1178"/>
        <v/>
      </c>
      <c r="EX285" s="8" t="str">
        <f t="shared" si="1179"/>
        <v/>
      </c>
      <c r="EY285" s="8" t="str">
        <f t="shared" si="1180"/>
        <v/>
      </c>
      <c r="EZ285" s="8" t="str">
        <f t="shared" si="1181"/>
        <v/>
      </c>
      <c r="FA285" s="8" t="str">
        <f t="shared" si="1182"/>
        <v/>
      </c>
      <c r="FB285" s="8" t="str">
        <f t="shared" si="1183"/>
        <v/>
      </c>
      <c r="FC285" s="8" t="str">
        <f t="shared" si="1184"/>
        <v/>
      </c>
      <c r="FD285" s="8" t="str">
        <f t="shared" si="1185"/>
        <v/>
      </c>
      <c r="FF285" s="257" t="s">
        <v>433</v>
      </c>
      <c r="FG285" s="61">
        <v>45</v>
      </c>
      <c r="FH285" s="60">
        <v>27</v>
      </c>
      <c r="FI285" s="60">
        <v>50</v>
      </c>
      <c r="FJ285" s="60">
        <v>20</v>
      </c>
      <c r="FK285" s="196"/>
      <c r="FL285" s="71">
        <v>32</v>
      </c>
      <c r="FM285" s="71"/>
    </row>
    <row r="286" spans="1:177" s="8" customFormat="1" ht="13.5" thickBot="1" x14ac:dyDescent="0.25">
      <c r="A286" s="12"/>
      <c r="B286" s="12"/>
      <c r="C286" s="211"/>
      <c r="D286" s="211"/>
      <c r="E286" s="211"/>
      <c r="F286" s="211"/>
      <c r="G286" s="211"/>
      <c r="H286" s="211"/>
      <c r="I286" s="212"/>
      <c r="J286" s="16"/>
      <c r="L286" s="218"/>
      <c r="M286" s="301"/>
      <c r="N286" s="317"/>
      <c r="O286" s="155" t="s">
        <v>302</v>
      </c>
      <c r="P286" s="155" t="s">
        <v>109</v>
      </c>
      <c r="Q286" s="156"/>
      <c r="R286" s="71"/>
      <c r="S286" s="71"/>
      <c r="T286" s="13"/>
      <c r="V286" s="13"/>
      <c r="W286" s="13"/>
      <c r="Y286" s="13"/>
      <c r="Z286" s="13"/>
      <c r="AA286" s="13"/>
      <c r="AB286" s="218"/>
      <c r="AC286" s="301"/>
      <c r="AD286" s="317"/>
      <c r="AE286" s="318" t="s">
        <v>170</v>
      </c>
      <c r="AF286" s="318" t="s">
        <v>258</v>
      </c>
      <c r="AG286" s="156"/>
      <c r="AH286" s="71"/>
      <c r="AI286" s="71"/>
      <c r="AJ286" s="13"/>
      <c r="AL286" s="13"/>
      <c r="AM286" s="13"/>
      <c r="AN286" s="1"/>
      <c r="AO286" s="1"/>
      <c r="AP286" s="1"/>
      <c r="AQ286" s="1"/>
      <c r="AR286" s="154" t="str">
        <f t="shared" si="1187"/>
        <v/>
      </c>
      <c r="AS286" s="155" t="str">
        <f t="shared" si="1201"/>
        <v/>
      </c>
      <c r="AT286" s="155">
        <f>(IF(O286="","",(IF(MID(O286,2,1)="-",LEFT(O286,1),LEFT(O286,2)))+0))</f>
        <v>6</v>
      </c>
      <c r="AU286" s="155">
        <f>(IF(P286="","",(IF(MID(P286,2,1)="-",LEFT(P286,1),LEFT(P286,2)))+0))</f>
        <v>2</v>
      </c>
      <c r="AV286" s="290"/>
      <c r="AX286" s="216"/>
      <c r="AY286" s="216"/>
      <c r="AZ286" s="216"/>
      <c r="BA286" s="216"/>
      <c r="BB286" s="216"/>
      <c r="BC286" s="216"/>
      <c r="BD286" s="216"/>
      <c r="BE286" s="216"/>
      <c r="BF286" s="216"/>
      <c r="BG286" s="216"/>
      <c r="BH286" s="216"/>
      <c r="BI286" s="216"/>
      <c r="BJ286" s="216"/>
      <c r="BK286" s="216"/>
      <c r="BL286" s="216"/>
      <c r="BM286" s="216"/>
      <c r="BN286" s="216"/>
      <c r="BO286" s="216"/>
      <c r="BP286" s="9"/>
      <c r="BQ286" s="154" t="str">
        <f t="shared" si="1189"/>
        <v/>
      </c>
      <c r="BR286" s="155" t="str">
        <f t="shared" si="1202"/>
        <v/>
      </c>
      <c r="BS286" s="155">
        <f>(IF(O286="","",IF(RIGHT(O286,2)="10",RIGHT(O286,2),RIGHT(O286,1))+0))</f>
        <v>3</v>
      </c>
      <c r="BT286" s="155">
        <f>(IF(P286="","",IF(RIGHT(P286,2)="10",RIGHT(P286,2),RIGHT(P286,1))+0))</f>
        <v>4</v>
      </c>
      <c r="BU286" s="290"/>
      <c r="BW286" s="216"/>
      <c r="BX286" s="216"/>
      <c r="BY286" s="216"/>
      <c r="BZ286" s="216"/>
      <c r="CA286" s="216"/>
      <c r="CB286" s="216"/>
      <c r="CC286" s="216"/>
      <c r="CD286" s="216"/>
      <c r="CE286" s="216"/>
      <c r="CF286" s="216"/>
      <c r="CG286" s="216"/>
      <c r="CH286" s="216"/>
      <c r="CI286" s="216"/>
      <c r="CJ286" s="216"/>
      <c r="CK286" s="216"/>
      <c r="CL286" s="216"/>
      <c r="CM286" s="216"/>
      <c r="CN286" s="216"/>
      <c r="CP286" s="154" t="str">
        <f t="shared" si="1191"/>
        <v/>
      </c>
      <c r="CQ286" s="155" t="str">
        <f t="shared" si="1203"/>
        <v/>
      </c>
      <c r="CR286" s="155" t="str">
        <f>(IF(O286="","",IF(AT286&gt;BS286,"H",IF(AT286&lt;BS286,"A","D"))))</f>
        <v>H</v>
      </c>
      <c r="CS286" s="155" t="str">
        <f>(IF(P286="","",IF(AU286&gt;BT286,"H",IF(AU286&lt;BT286,"A","D"))))</f>
        <v>A</v>
      </c>
      <c r="CT286" s="290"/>
      <c r="CV286" s="216"/>
      <c r="CW286" s="216"/>
      <c r="CX286" s="216"/>
      <c r="CY286" s="216"/>
      <c r="CZ286" s="16"/>
      <c r="DA286" s="16"/>
      <c r="DB286" s="16"/>
      <c r="DC286" s="16"/>
      <c r="DD286" s="16"/>
      <c r="DE286" s="216"/>
      <c r="DF286" s="16"/>
      <c r="DG286" s="16"/>
      <c r="DH286" s="16"/>
      <c r="DI286" s="16"/>
      <c r="DJ286" s="16"/>
      <c r="DK286" s="16"/>
      <c r="DL286" s="16"/>
      <c r="DM286" s="16"/>
      <c r="DO286" s="17"/>
      <c r="DP286" s="21"/>
      <c r="DQ286" s="11"/>
      <c r="DR286" s="11"/>
      <c r="DS286" s="11"/>
      <c r="DT286" s="11"/>
      <c r="DU286" s="11"/>
      <c r="DV286" s="11"/>
      <c r="DW286" s="21"/>
      <c r="DX286" s="21"/>
      <c r="DY286" s="21"/>
      <c r="DZ286" s="20"/>
      <c r="EA286" s="20"/>
      <c r="EB286" s="21"/>
      <c r="EC286" s="20"/>
      <c r="ED286" s="9"/>
      <c r="EE286" s="11"/>
      <c r="EF286" s="11"/>
      <c r="EG286" s="11"/>
      <c r="EH286" s="11"/>
      <c r="EI286" s="11"/>
      <c r="EJ286" s="11"/>
      <c r="EK286" s="11"/>
      <c r="EL286" s="11"/>
      <c r="EW286" s="8" t="str">
        <f t="shared" si="1178"/>
        <v/>
      </c>
      <c r="EX286" s="8" t="str">
        <f t="shared" si="1179"/>
        <v/>
      </c>
      <c r="EY286" s="8" t="str">
        <f t="shared" si="1180"/>
        <v/>
      </c>
      <c r="EZ286" s="8" t="str">
        <f t="shared" si="1181"/>
        <v/>
      </c>
      <c r="FA286" s="8" t="str">
        <f t="shared" si="1182"/>
        <v/>
      </c>
      <c r="FB286" s="8" t="str">
        <f t="shared" si="1183"/>
        <v/>
      </c>
      <c r="FC286" s="8" t="str">
        <f t="shared" si="1184"/>
        <v/>
      </c>
      <c r="FD286" s="8" t="str">
        <f t="shared" si="1185"/>
        <v/>
      </c>
      <c r="FF286" s="78"/>
      <c r="FG286" s="302"/>
      <c r="FH286" s="314"/>
      <c r="FI286" s="158">
        <v>42</v>
      </c>
      <c r="FJ286" s="158">
        <v>50</v>
      </c>
      <c r="FK286" s="159"/>
      <c r="FL286" s="71"/>
      <c r="FM286" s="71"/>
    </row>
    <row r="287" spans="1:177" s="8" customFormat="1" ht="12.75" x14ac:dyDescent="0.2">
      <c r="A287" s="12"/>
      <c r="B287" s="12"/>
      <c r="C287" s="211"/>
      <c r="D287" s="211"/>
      <c r="E287" s="211"/>
      <c r="F287" s="211"/>
      <c r="G287" s="211"/>
      <c r="H287" s="211"/>
      <c r="I287" s="212"/>
      <c r="J287" s="16"/>
      <c r="L287" s="267" t="s">
        <v>108</v>
      </c>
      <c r="M287" s="269" t="s">
        <v>143</v>
      </c>
      <c r="N287" s="269" t="s">
        <v>160</v>
      </c>
      <c r="O287" s="269" t="s">
        <v>21</v>
      </c>
      <c r="P287" s="269"/>
      <c r="Q287" s="269" t="s">
        <v>106</v>
      </c>
      <c r="R287" s="38"/>
      <c r="S287" s="71" t="s">
        <v>35</v>
      </c>
      <c r="T287" s="13"/>
      <c r="U287" s="13"/>
      <c r="V287" s="13"/>
      <c r="W287" s="13"/>
      <c r="X287" s="13"/>
      <c r="Y287" s="13"/>
      <c r="Z287" s="13"/>
      <c r="AA287" s="13"/>
      <c r="AB287" s="267" t="s">
        <v>108</v>
      </c>
      <c r="AC287" s="316" t="s">
        <v>214</v>
      </c>
      <c r="AD287" s="316" t="s">
        <v>211</v>
      </c>
      <c r="AE287" s="316" t="s">
        <v>167</v>
      </c>
      <c r="AF287" s="316"/>
      <c r="AG287" s="270" t="s">
        <v>240</v>
      </c>
      <c r="AH287" s="38"/>
      <c r="AI287" s="71" t="s">
        <v>350</v>
      </c>
      <c r="AJ287" s="13"/>
      <c r="AK287" s="13"/>
      <c r="AL287" s="13"/>
      <c r="AM287" s="13"/>
      <c r="AN287" s="1"/>
      <c r="AO287" s="1"/>
      <c r="AP287" s="1"/>
      <c r="AQ287" s="1"/>
      <c r="AR287" s="1"/>
      <c r="AS287" s="1"/>
      <c r="AT287" s="1"/>
      <c r="AU287" s="1"/>
      <c r="AV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216"/>
      <c r="CK287" s="216"/>
      <c r="CL287" s="216"/>
      <c r="CM287" s="216"/>
      <c r="CN287" s="216"/>
      <c r="CO287" s="216"/>
      <c r="CP287" s="216"/>
      <c r="CQ287" s="216"/>
      <c r="CR287" s="216"/>
      <c r="CS287" s="216"/>
      <c r="CT287" s="216"/>
      <c r="CV287" s="216"/>
      <c r="CW287" s="216"/>
      <c r="CX287" s="216"/>
      <c r="CY287" s="216"/>
      <c r="CZ287" s="16"/>
      <c r="DA287" s="16"/>
      <c r="DB287" s="16"/>
      <c r="DC287" s="16"/>
      <c r="DD287" s="16"/>
      <c r="DE287" s="216"/>
      <c r="DF287" s="16"/>
      <c r="DG287" s="16"/>
      <c r="DH287" s="16"/>
      <c r="DI287" s="16"/>
      <c r="DJ287" s="16"/>
      <c r="DK287" s="16"/>
      <c r="DL287" s="16"/>
      <c r="DM287" s="16"/>
      <c r="DO287" s="17"/>
      <c r="DP287" s="21"/>
      <c r="DQ287" s="217"/>
      <c r="DR287" s="217"/>
      <c r="DS287" s="217"/>
      <c r="DT287" s="11"/>
      <c r="DU287" s="11"/>
      <c r="DV287" s="11"/>
      <c r="DW287" s="21"/>
      <c r="DX287" s="21"/>
      <c r="DY287" s="21"/>
      <c r="DZ287" s="20"/>
      <c r="EA287" s="20"/>
      <c r="EB287" s="21"/>
      <c r="EC287" s="20"/>
      <c r="ED287" s="9"/>
      <c r="EE287" s="11"/>
      <c r="EF287" s="11"/>
      <c r="EG287" s="11"/>
      <c r="EH287" s="11"/>
      <c r="EI287" s="11"/>
      <c r="EJ287" s="11"/>
      <c r="EK287" s="11"/>
      <c r="EL287" s="11"/>
      <c r="FF287" s="267" t="s">
        <v>108</v>
      </c>
      <c r="FG287" s="311">
        <v>150</v>
      </c>
      <c r="FH287" s="311">
        <v>50</v>
      </c>
      <c r="FI287" s="311">
        <v>45</v>
      </c>
      <c r="FJ287" s="311"/>
      <c r="FK287" s="311">
        <v>25</v>
      </c>
      <c r="FL287" s="65"/>
      <c r="FM287" s="71">
        <v>150</v>
      </c>
    </row>
    <row r="288" spans="1:177" s="8" customFormat="1" ht="13.5" thickBot="1" x14ac:dyDescent="0.25">
      <c r="A288" s="12"/>
      <c r="B288" s="12"/>
      <c r="C288" s="211"/>
      <c r="D288" s="211"/>
      <c r="E288" s="211"/>
      <c r="F288" s="211"/>
      <c r="G288" s="211"/>
      <c r="H288" s="211"/>
      <c r="I288" s="212"/>
      <c r="J288" s="16"/>
      <c r="L288" s="268"/>
      <c r="M288" s="315"/>
      <c r="N288" s="316" t="s">
        <v>309</v>
      </c>
      <c r="O288" s="316" t="s">
        <v>109</v>
      </c>
      <c r="P288" s="316"/>
      <c r="Q288" s="316"/>
      <c r="R288" s="30"/>
      <c r="S288" s="71"/>
      <c r="T288" s="13"/>
      <c r="U288" s="13"/>
      <c r="V288" s="13"/>
      <c r="W288" s="13"/>
      <c r="X288" s="13"/>
      <c r="Y288" s="13"/>
      <c r="Z288" s="13"/>
      <c r="AA288" s="13"/>
      <c r="AB288" s="268"/>
      <c r="AC288" s="315"/>
      <c r="AD288" s="316" t="s">
        <v>132</v>
      </c>
      <c r="AE288" s="316" t="s">
        <v>168</v>
      </c>
      <c r="AF288" s="316"/>
      <c r="AG288" s="297"/>
      <c r="AH288" s="30"/>
      <c r="AI288" s="71"/>
      <c r="AJ288" s="13"/>
      <c r="AK288" s="13"/>
      <c r="AL288" s="13"/>
      <c r="AM288" s="13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216"/>
      <c r="CK288" s="216"/>
      <c r="CL288" s="216"/>
      <c r="CM288" s="216"/>
      <c r="CN288" s="216"/>
      <c r="CO288" s="216"/>
      <c r="CP288" s="216"/>
      <c r="CQ288" s="216"/>
      <c r="CR288" s="216"/>
      <c r="CS288" s="216"/>
      <c r="CT288" s="216"/>
      <c r="CU288" s="216"/>
      <c r="CV288" s="216"/>
      <c r="CW288" s="216"/>
      <c r="CX288" s="216"/>
      <c r="CY288" s="216"/>
      <c r="CZ288" s="16"/>
      <c r="DA288" s="16"/>
      <c r="DB288" s="16"/>
      <c r="DC288" s="16"/>
      <c r="DD288" s="16"/>
      <c r="DE288" s="216"/>
      <c r="DF288" s="16"/>
      <c r="DG288" s="16"/>
      <c r="DH288" s="16"/>
      <c r="DI288" s="16"/>
      <c r="DJ288" s="16"/>
      <c r="DK288" s="16"/>
      <c r="DL288" s="16"/>
      <c r="DM288" s="16"/>
      <c r="DO288" s="17"/>
      <c r="DP288" s="21"/>
      <c r="DQ288" s="11"/>
      <c r="DR288" s="11"/>
      <c r="DS288" s="11"/>
      <c r="DT288" s="11"/>
      <c r="DU288" s="11"/>
      <c r="DV288" s="11"/>
      <c r="DW288" s="21"/>
      <c r="DX288" s="21"/>
      <c r="DY288" s="21"/>
      <c r="DZ288" s="20"/>
      <c r="EA288" s="20"/>
      <c r="EB288" s="21"/>
      <c r="EC288" s="20"/>
      <c r="ED288" s="9"/>
      <c r="EE288" s="11"/>
      <c r="EF288" s="11"/>
      <c r="EG288" s="11"/>
      <c r="EH288" s="11"/>
      <c r="EI288" s="11"/>
      <c r="EJ288" s="11"/>
      <c r="EK288" s="11"/>
      <c r="EL288" s="11"/>
      <c r="FF288" s="268"/>
      <c r="FG288" s="312"/>
      <c r="FH288" s="313">
        <v>25</v>
      </c>
      <c r="FI288" s="313">
        <v>35</v>
      </c>
      <c r="FJ288" s="313"/>
      <c r="FK288" s="313"/>
      <c r="FL288" s="195"/>
      <c r="FM288" s="71"/>
    </row>
    <row r="289" spans="1:177" s="8" customFormat="1" ht="12.75" x14ac:dyDescent="0.2">
      <c r="A289" s="12"/>
      <c r="B289" s="12"/>
      <c r="C289" s="211"/>
      <c r="D289" s="211"/>
      <c r="E289" s="211"/>
      <c r="F289" s="211"/>
      <c r="G289" s="211"/>
      <c r="H289" s="211"/>
      <c r="I289" s="212"/>
      <c r="J289" s="16"/>
      <c r="L289" s="267" t="s">
        <v>196</v>
      </c>
      <c r="M289" s="269"/>
      <c r="N289" s="269"/>
      <c r="O289" s="269"/>
      <c r="P289" s="269"/>
      <c r="Q289" s="269" t="s">
        <v>160</v>
      </c>
      <c r="R289" s="269"/>
      <c r="S289" s="298"/>
      <c r="T289" s="13"/>
      <c r="V289" s="13"/>
      <c r="W289" s="13"/>
      <c r="Y289" s="13"/>
      <c r="Z289" s="13"/>
      <c r="AA289" s="13"/>
      <c r="AB289" s="267" t="s">
        <v>196</v>
      </c>
      <c r="AC289" s="269"/>
      <c r="AD289" s="269"/>
      <c r="AE289" s="269"/>
      <c r="AF289" s="269"/>
      <c r="AG289" s="269" t="s">
        <v>132</v>
      </c>
      <c r="AH289" s="269"/>
      <c r="AI289" s="298"/>
      <c r="AJ289" s="13"/>
      <c r="AL289" s="13"/>
      <c r="AM289" s="13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6"/>
      <c r="DA289" s="16"/>
      <c r="DB289" s="16"/>
      <c r="DC289" s="16"/>
      <c r="DD289" s="16"/>
      <c r="DE289" s="216"/>
      <c r="DF289" s="16"/>
      <c r="DG289" s="16"/>
      <c r="DH289" s="16"/>
      <c r="DI289" s="16"/>
      <c r="DJ289" s="16"/>
      <c r="DK289" s="16"/>
      <c r="DL289" s="16"/>
      <c r="DM289" s="16"/>
      <c r="DO289" s="17"/>
      <c r="DP289" s="21"/>
      <c r="DQ289" s="217"/>
      <c r="DR289" s="217"/>
      <c r="DS289" s="217"/>
      <c r="DT289" s="11"/>
      <c r="DU289" s="11"/>
      <c r="DV289" s="11"/>
      <c r="DW289" s="21"/>
      <c r="DX289" s="21"/>
      <c r="DY289" s="21"/>
      <c r="DZ289" s="20"/>
      <c r="EA289" s="20"/>
      <c r="EB289" s="21"/>
      <c r="EC289" s="20"/>
      <c r="ED289" s="9"/>
      <c r="EE289" s="11"/>
      <c r="EF289" s="11"/>
      <c r="EG289" s="11"/>
      <c r="EH289" s="11"/>
      <c r="EI289" s="11"/>
      <c r="EJ289" s="11"/>
      <c r="EK289" s="11"/>
      <c r="EL289" s="11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F289" s="267" t="s">
        <v>196</v>
      </c>
      <c r="FG289" s="269"/>
      <c r="FH289" s="269"/>
      <c r="FI289" s="269"/>
      <c r="FJ289" s="269"/>
      <c r="FK289" s="269">
        <v>50</v>
      </c>
      <c r="FL289" s="269"/>
      <c r="FM289" s="298"/>
    </row>
    <row r="290" spans="1:177" s="8" customFormat="1" ht="13.5" thickBot="1" x14ac:dyDescent="0.25">
      <c r="A290" s="12"/>
      <c r="B290" s="12"/>
      <c r="C290" s="211"/>
      <c r="D290" s="211"/>
      <c r="E290" s="211"/>
      <c r="F290" s="211"/>
      <c r="G290" s="211"/>
      <c r="H290" s="211"/>
      <c r="I290" s="212"/>
      <c r="J290" s="16"/>
      <c r="L290" s="268"/>
      <c r="M290" s="296"/>
      <c r="N290" s="296"/>
      <c r="O290" s="296"/>
      <c r="P290" s="296"/>
      <c r="Q290" s="296"/>
      <c r="R290" s="296"/>
      <c r="S290" s="278"/>
      <c r="T290" s="13"/>
      <c r="U290" s="13"/>
      <c r="V290" s="13"/>
      <c r="W290" s="13"/>
      <c r="X290" s="13"/>
      <c r="Y290" s="13"/>
      <c r="Z290" s="13"/>
      <c r="AA290" s="13"/>
      <c r="AB290" s="268"/>
      <c r="AC290" s="296"/>
      <c r="AD290" s="296"/>
      <c r="AE290" s="296"/>
      <c r="AF290" s="296"/>
      <c r="AG290" s="296"/>
      <c r="AH290" s="296"/>
      <c r="AI290" s="278"/>
      <c r="AJ290" s="13"/>
      <c r="AK290" s="13"/>
      <c r="AL290" s="13"/>
      <c r="AM290" s="13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216"/>
      <c r="CK290" s="216"/>
      <c r="CL290" s="216"/>
      <c r="CM290" s="216"/>
      <c r="CN290" s="216"/>
      <c r="CO290" s="216"/>
      <c r="CP290" s="216"/>
      <c r="CQ290" s="216"/>
      <c r="CR290" s="216"/>
      <c r="CS290" s="216"/>
      <c r="CT290" s="216"/>
      <c r="CU290" s="216"/>
      <c r="CV290" s="216"/>
      <c r="CW290" s="216"/>
      <c r="CX290" s="216"/>
      <c r="CY290" s="216"/>
      <c r="CZ290" s="16"/>
      <c r="DA290" s="16"/>
      <c r="DB290" s="16"/>
      <c r="DC290" s="16"/>
      <c r="DD290" s="16"/>
      <c r="DE290" s="216"/>
      <c r="DF290" s="16"/>
      <c r="DG290" s="16"/>
      <c r="DH290" s="16"/>
      <c r="DI290" s="16"/>
      <c r="DJ290" s="16"/>
      <c r="DK290" s="16"/>
      <c r="DL290" s="16"/>
      <c r="DM290" s="16"/>
      <c r="DO290" s="17"/>
      <c r="DP290" s="21"/>
      <c r="DQ290" s="11"/>
      <c r="DR290" s="11"/>
      <c r="DS290" s="11"/>
      <c r="DT290" s="11"/>
      <c r="DU290" s="11"/>
      <c r="DV290" s="11"/>
      <c r="DW290" s="21"/>
      <c r="DX290" s="21"/>
      <c r="DY290" s="21"/>
      <c r="DZ290" s="20"/>
      <c r="EA290" s="20"/>
      <c r="EB290" s="21"/>
      <c r="EC290" s="20"/>
      <c r="ED290" s="9"/>
      <c r="EE290" s="11"/>
      <c r="EF290" s="11"/>
      <c r="EG290" s="11"/>
      <c r="EH290" s="11"/>
      <c r="EI290" s="11"/>
      <c r="EJ290" s="11"/>
      <c r="EK290" s="11"/>
      <c r="EL290" s="11"/>
      <c r="FF290" s="268"/>
      <c r="FG290" s="296"/>
      <c r="FH290" s="296"/>
      <c r="FI290" s="296"/>
      <c r="FJ290" s="296"/>
      <c r="FK290" s="296"/>
      <c r="FL290" s="296"/>
      <c r="FM290" s="278"/>
    </row>
    <row r="291" spans="1:177" s="8" customFormat="1" ht="13.5" thickBot="1" x14ac:dyDescent="0.25">
      <c r="A291" s="17" t="s">
        <v>535</v>
      </c>
      <c r="B291" s="88"/>
      <c r="C291" s="42" t="s">
        <v>431</v>
      </c>
      <c r="D291" s="15"/>
      <c r="E291" s="15"/>
      <c r="F291" s="15"/>
      <c r="G291" s="300" t="s">
        <v>539</v>
      </c>
      <c r="H291" s="15"/>
      <c r="I291" s="15"/>
      <c r="J291" s="15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2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E291" s="11"/>
      <c r="EF291" s="11"/>
      <c r="EG291" s="11"/>
      <c r="EH291" s="11"/>
      <c r="EI291" s="11"/>
      <c r="EJ291" s="11"/>
      <c r="EK291" s="11"/>
      <c r="EL291" s="11"/>
      <c r="FF291" s="13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9"/>
    </row>
    <row r="292" spans="1:177" s="8" customFormat="1" ht="13.5" thickBot="1" x14ac:dyDescent="0.25">
      <c r="A292" s="209" t="s">
        <v>51</v>
      </c>
      <c r="B292" s="209" t="s">
        <v>50</v>
      </c>
      <c r="C292" s="210" t="s">
        <v>42</v>
      </c>
      <c r="D292" s="210" t="s">
        <v>41</v>
      </c>
      <c r="E292" s="210" t="s">
        <v>40</v>
      </c>
      <c r="F292" s="210" t="s">
        <v>39</v>
      </c>
      <c r="G292" s="210" t="s">
        <v>38</v>
      </c>
      <c r="H292" s="210" t="s">
        <v>37</v>
      </c>
      <c r="I292" s="210" t="s">
        <v>36</v>
      </c>
      <c r="J292" s="210" t="s">
        <v>527</v>
      </c>
      <c r="L292" s="255"/>
      <c r="M292" s="94" t="s">
        <v>414</v>
      </c>
      <c r="N292" s="94" t="s">
        <v>472</v>
      </c>
      <c r="O292" s="94" t="s">
        <v>537</v>
      </c>
      <c r="P292" s="94" t="s">
        <v>538</v>
      </c>
      <c r="Q292" s="94" t="s">
        <v>542</v>
      </c>
      <c r="R292" s="264" t="s">
        <v>427</v>
      </c>
      <c r="S292" s="282" t="s">
        <v>506</v>
      </c>
      <c r="T292" s="266" t="s">
        <v>522</v>
      </c>
      <c r="U292" s="13"/>
      <c r="W292" s="13"/>
      <c r="AB292" s="255"/>
      <c r="AC292" s="94" t="s">
        <v>414</v>
      </c>
      <c r="AD292" s="94" t="s">
        <v>472</v>
      </c>
      <c r="AE292" s="94" t="s">
        <v>537</v>
      </c>
      <c r="AF292" s="94" t="s">
        <v>538</v>
      </c>
      <c r="AG292" s="94" t="s">
        <v>542</v>
      </c>
      <c r="AH292" s="94" t="s">
        <v>427</v>
      </c>
      <c r="AI292" s="282" t="s">
        <v>506</v>
      </c>
      <c r="AJ292" s="266" t="s">
        <v>522</v>
      </c>
      <c r="AK292" s="13"/>
      <c r="AM292" s="13"/>
      <c r="AN292" s="1"/>
      <c r="AO292" s="1"/>
      <c r="AP292" s="1"/>
      <c r="AQ292" s="1"/>
      <c r="DP292" s="16" t="s">
        <v>42</v>
      </c>
      <c r="DQ292" s="16" t="s">
        <v>49</v>
      </c>
      <c r="DR292" s="16" t="s">
        <v>48</v>
      </c>
      <c r="DS292" s="16" t="s">
        <v>47</v>
      </c>
      <c r="DT292" s="16" t="s">
        <v>46</v>
      </c>
      <c r="DU292" s="16" t="s">
        <v>45</v>
      </c>
      <c r="DV292" s="16" t="s">
        <v>44</v>
      </c>
      <c r="DW292" s="16" t="s">
        <v>41</v>
      </c>
      <c r="DX292" s="16" t="s">
        <v>40</v>
      </c>
      <c r="DY292" s="16" t="s">
        <v>39</v>
      </c>
      <c r="DZ292" s="16" t="s">
        <v>38</v>
      </c>
      <c r="EA292" s="16" t="s">
        <v>37</v>
      </c>
      <c r="EB292" s="16" t="s">
        <v>36</v>
      </c>
      <c r="EC292" s="16" t="s">
        <v>43</v>
      </c>
      <c r="ED292" s="16"/>
      <c r="EE292" s="16" t="s">
        <v>42</v>
      </c>
      <c r="EF292" s="16" t="s">
        <v>41</v>
      </c>
      <c r="EG292" s="16" t="s">
        <v>40</v>
      </c>
      <c r="EH292" s="16" t="s">
        <v>39</v>
      </c>
      <c r="EI292" s="16" t="s">
        <v>38</v>
      </c>
      <c r="EJ292" s="16" t="s">
        <v>37</v>
      </c>
      <c r="EK292" s="16" t="s">
        <v>36</v>
      </c>
      <c r="EL292" s="16" t="s">
        <v>43</v>
      </c>
      <c r="EX292" s="16" t="s">
        <v>42</v>
      </c>
      <c r="EY292" s="16" t="s">
        <v>41</v>
      </c>
      <c r="EZ292" s="16" t="s">
        <v>40</v>
      </c>
      <c r="FA292" s="16" t="s">
        <v>39</v>
      </c>
      <c r="FB292" s="16" t="s">
        <v>38</v>
      </c>
      <c r="FC292" s="16" t="s">
        <v>37</v>
      </c>
      <c r="FD292" s="16" t="s">
        <v>36</v>
      </c>
      <c r="FF292" s="255"/>
      <c r="FG292" s="94" t="s">
        <v>414</v>
      </c>
      <c r="FH292" s="94" t="s">
        <v>472</v>
      </c>
      <c r="FI292" s="94" t="s">
        <v>537</v>
      </c>
      <c r="FJ292" s="94" t="s">
        <v>538</v>
      </c>
      <c r="FK292" s="94" t="s">
        <v>542</v>
      </c>
      <c r="FL292" s="264" t="s">
        <v>427</v>
      </c>
      <c r="FM292" s="265" t="s">
        <v>506</v>
      </c>
      <c r="FN292" s="282" t="s">
        <v>522</v>
      </c>
      <c r="FO292" s="13"/>
    </row>
    <row r="293" spans="1:177" s="8" customFormat="1" ht="12.75" x14ac:dyDescent="0.2">
      <c r="A293" s="12">
        <v>1</v>
      </c>
      <c r="B293" s="226" t="s">
        <v>406</v>
      </c>
      <c r="C293" s="16">
        <v>15</v>
      </c>
      <c r="D293" s="16">
        <v>11</v>
      </c>
      <c r="E293" s="16">
        <v>1</v>
      </c>
      <c r="F293" s="16">
        <v>3</v>
      </c>
      <c r="G293" s="16">
        <v>42</v>
      </c>
      <c r="H293" s="16">
        <v>15</v>
      </c>
      <c r="I293" s="15">
        <v>34</v>
      </c>
      <c r="J293" s="16">
        <f t="shared" ref="J293:J298" si="1234">G293-H293</f>
        <v>27</v>
      </c>
      <c r="L293" s="263" t="s">
        <v>406</v>
      </c>
      <c r="M293" s="38"/>
      <c r="N293" s="37" t="s">
        <v>147</v>
      </c>
      <c r="O293" s="37" t="s">
        <v>16</v>
      </c>
      <c r="P293" s="37" t="s">
        <v>161</v>
      </c>
      <c r="Q293" s="37" t="s">
        <v>152</v>
      </c>
      <c r="R293" s="39" t="s">
        <v>28</v>
      </c>
      <c r="S293" s="71"/>
      <c r="T293" s="270"/>
      <c r="U293" s="13"/>
      <c r="V293" s="13"/>
      <c r="W293" s="13"/>
      <c r="X293" s="13"/>
      <c r="Y293" s="13"/>
      <c r="Z293" s="13"/>
      <c r="AA293" s="13"/>
      <c r="AB293" s="263" t="s">
        <v>406</v>
      </c>
      <c r="AC293" s="38"/>
      <c r="AD293" s="260" t="s">
        <v>287</v>
      </c>
      <c r="AE293" s="260" t="s">
        <v>391</v>
      </c>
      <c r="AF293" s="260" t="s">
        <v>26</v>
      </c>
      <c r="AG293" s="260" t="s">
        <v>31</v>
      </c>
      <c r="AH293" s="271" t="s">
        <v>256</v>
      </c>
      <c r="AI293" s="71" t="s">
        <v>289</v>
      </c>
      <c r="AJ293" s="270" t="s">
        <v>348</v>
      </c>
      <c r="AK293" s="13"/>
      <c r="AL293" s="13"/>
      <c r="AM293" s="13"/>
      <c r="AN293" s="1"/>
      <c r="AO293" s="1"/>
      <c r="AP293" s="1"/>
      <c r="AQ293" s="1"/>
      <c r="AR293" s="215"/>
      <c r="AS293" s="41">
        <f t="shared" ref="AS293:AW298" si="1235">(IF(N293="","",(IF(MID(N293,2,1)="-",LEFT(N293,1),LEFT(N293,2)))+0))</f>
        <v>5</v>
      </c>
      <c r="AT293" s="41">
        <f t="shared" si="1235"/>
        <v>2</v>
      </c>
      <c r="AU293" s="41">
        <f t="shared" si="1235"/>
        <v>0</v>
      </c>
      <c r="AV293" s="41">
        <f t="shared" si="1235"/>
        <v>4</v>
      </c>
      <c r="AW293" s="40">
        <f t="shared" si="1235"/>
        <v>3</v>
      </c>
      <c r="AY293" s="216"/>
      <c r="AZ293" s="216"/>
      <c r="BA293" s="216"/>
      <c r="BB293" s="216"/>
      <c r="BC293" s="216"/>
      <c r="BD293" s="216"/>
      <c r="BE293" s="216"/>
      <c r="BF293" s="216"/>
      <c r="BG293" s="216"/>
      <c r="BH293" s="216"/>
      <c r="BI293" s="216"/>
      <c r="BJ293" s="216"/>
      <c r="BK293" s="216"/>
      <c r="BL293" s="216"/>
      <c r="BM293" s="216"/>
      <c r="BN293" s="216"/>
      <c r="BO293" s="216"/>
      <c r="BP293" s="9"/>
      <c r="BQ293" s="215"/>
      <c r="BR293" s="41">
        <f t="shared" ref="BR293:BV298" si="1236">(IF(N293="","",IF(RIGHT(N293,2)="10",RIGHT(N293,2),RIGHT(N293,1))+0))</f>
        <v>0</v>
      </c>
      <c r="BS293" s="41">
        <f t="shared" si="1236"/>
        <v>1</v>
      </c>
      <c r="BT293" s="41">
        <f t="shared" si="1236"/>
        <v>0</v>
      </c>
      <c r="BU293" s="41">
        <f t="shared" si="1236"/>
        <v>0</v>
      </c>
      <c r="BV293" s="40">
        <f t="shared" si="1236"/>
        <v>0</v>
      </c>
      <c r="BX293" s="216"/>
      <c r="BY293" s="216"/>
      <c r="BZ293" s="216"/>
      <c r="CA293" s="216"/>
      <c r="CB293" s="216"/>
      <c r="CC293" s="216"/>
      <c r="CD293" s="216"/>
      <c r="CE293" s="216"/>
      <c r="CF293" s="216"/>
      <c r="CG293" s="216"/>
      <c r="CH293" s="216"/>
      <c r="CI293" s="216"/>
      <c r="CJ293" s="216"/>
      <c r="CK293" s="216"/>
      <c r="CL293" s="216"/>
      <c r="CM293" s="216"/>
      <c r="CN293" s="216"/>
      <c r="CP293" s="215"/>
      <c r="CQ293" s="41" t="str">
        <f t="shared" ref="CQ293:CU298" si="1237">(IF(N293="","",IF(AS293&gt;BR293,"H",IF(AS293&lt;BR293,"A","D"))))</f>
        <v>H</v>
      </c>
      <c r="CR293" s="41" t="str">
        <f t="shared" si="1237"/>
        <v>H</v>
      </c>
      <c r="CS293" s="41" t="str">
        <f t="shared" si="1237"/>
        <v>D</v>
      </c>
      <c r="CT293" s="41" t="str">
        <f t="shared" si="1237"/>
        <v>H</v>
      </c>
      <c r="CU293" s="40" t="str">
        <f t="shared" si="1237"/>
        <v>H</v>
      </c>
      <c r="CW293" s="216"/>
      <c r="CX293" s="216"/>
      <c r="CY293" s="216"/>
      <c r="CZ293" s="16"/>
      <c r="DA293" s="16"/>
      <c r="DB293" s="16"/>
      <c r="DC293" s="16"/>
      <c r="DD293" s="16"/>
      <c r="DE293" s="216"/>
      <c r="DF293" s="16"/>
      <c r="DG293" s="16"/>
      <c r="DH293" s="16"/>
      <c r="DI293" s="16"/>
      <c r="DJ293" s="16"/>
      <c r="DK293" s="16"/>
      <c r="DL293" s="16"/>
      <c r="DM293" s="16"/>
      <c r="DO293" s="17" t="str">
        <f>L293</f>
        <v>Brentwood Town</v>
      </c>
      <c r="DP293" s="21">
        <f>SUM(DW293:DY293)</f>
        <v>15</v>
      </c>
      <c r="DQ293" s="217">
        <f>(COUNTIF($CP293:$DM293,"H"))+(COUNTIF($CP294:$DM294,"H"))</f>
        <v>7</v>
      </c>
      <c r="DR293" s="217">
        <f>(COUNTIF($CP293:$DM293,"D"))+(COUNTIF($CP294:$DM294,"D"))</f>
        <v>1</v>
      </c>
      <c r="DS293" s="217">
        <f>(COUNTIF($CP293:$DM293,"A"))+(COUNTIF($CP294:$DM294,"A"))</f>
        <v>0</v>
      </c>
      <c r="DT293" s="11">
        <f>COUNTIF(CP$293:CP$304,"A")</f>
        <v>4</v>
      </c>
      <c r="DU293" s="11">
        <f>COUNTIF(CP$293:CP$304,"D")</f>
        <v>0</v>
      </c>
      <c r="DV293" s="11">
        <f>COUNTIF(CP$293:CP$304,"H")</f>
        <v>3</v>
      </c>
      <c r="DW293" s="21">
        <f>DQ293+DT293</f>
        <v>11</v>
      </c>
      <c r="DX293" s="21">
        <f t="shared" ref="DX293" si="1238">DR293+DU293</f>
        <v>1</v>
      </c>
      <c r="DY293" s="21">
        <f t="shared" ref="DY293" si="1239">DS293+DV293</f>
        <v>3</v>
      </c>
      <c r="DZ293" s="20">
        <f>SUM($AR293:$BO293)+SUM($AR294:$BO294)+SUM(BQ$293:BQ$304)</f>
        <v>42</v>
      </c>
      <c r="EA293" s="20">
        <f>SUM($BQ293:$CN293)+SUM($BQ294:$CN294)+SUM(AR$293:AR$304)</f>
        <v>15</v>
      </c>
      <c r="EB293" s="21">
        <f>(DW293*3)+DX293</f>
        <v>34</v>
      </c>
      <c r="EC293" s="20">
        <f>DZ293-EA293</f>
        <v>27</v>
      </c>
      <c r="ED293" s="9"/>
      <c r="EE293" s="11">
        <f>VLOOKUP($DO293,$B$293:$J$304,2,0)</f>
        <v>15</v>
      </c>
      <c r="EF293" s="11">
        <f>VLOOKUP($DO293,$B$293:$J$304,3,0)</f>
        <v>11</v>
      </c>
      <c r="EG293" s="11">
        <f>VLOOKUP($DO293,$B$293:$J$304,4,0)</f>
        <v>1</v>
      </c>
      <c r="EH293" s="11">
        <f>VLOOKUP($DO293,$B$293:$J$304,5,0)</f>
        <v>3</v>
      </c>
      <c r="EI293" s="11">
        <f>VLOOKUP($DO293,$B$293:$J$304,6,0)</f>
        <v>42</v>
      </c>
      <c r="EJ293" s="11">
        <f>VLOOKUP($DO293,$B$293:$J$304,7,0)</f>
        <v>15</v>
      </c>
      <c r="EK293" s="11">
        <f>VLOOKUP($DO293,$B$293:$J$304,8,0)</f>
        <v>34</v>
      </c>
      <c r="EL293" s="11">
        <f>VLOOKUP($DO293,$B$293:$J$304,9,0)</f>
        <v>27</v>
      </c>
      <c r="EN293" s="8">
        <f>IF(DP293=EE293,0,1)</f>
        <v>0</v>
      </c>
      <c r="EO293" s="8">
        <f>IF(DW293=EF293,0,1)</f>
        <v>0</v>
      </c>
      <c r="EP293" s="8">
        <f t="shared" ref="EP293:EU293" si="1240">IF(DX293=EG293,0,1)</f>
        <v>0</v>
      </c>
      <c r="EQ293" s="8">
        <f t="shared" si="1240"/>
        <v>0</v>
      </c>
      <c r="ER293" s="8">
        <f t="shared" si="1240"/>
        <v>0</v>
      </c>
      <c r="ES293" s="8">
        <f t="shared" si="1240"/>
        <v>0</v>
      </c>
      <c r="ET293" s="8">
        <f t="shared" si="1240"/>
        <v>0</v>
      </c>
      <c r="EU293" s="8">
        <f t="shared" si="1240"/>
        <v>0</v>
      </c>
      <c r="EW293" s="8" t="str">
        <f t="shared" ref="EW293:EW304" si="1241">IF(SUM($EN293:$EU293)=0,"",DO293)</f>
        <v/>
      </c>
      <c r="EX293" s="8" t="str">
        <f t="shared" ref="EX293:EX304" si="1242">IF(SUM($EN293:$EU293)=0,"",EE293-DP293)</f>
        <v/>
      </c>
      <c r="EY293" s="8" t="str">
        <f t="shared" ref="EY293:FD304" si="1243">IF(SUM($EN293:$EU293)=0,"",EF293-DW293)</f>
        <v/>
      </c>
      <c r="EZ293" s="8" t="str">
        <f t="shared" si="1243"/>
        <v/>
      </c>
      <c r="FA293" s="8" t="str">
        <f t="shared" si="1243"/>
        <v/>
      </c>
      <c r="FB293" s="8" t="str">
        <f t="shared" si="1243"/>
        <v/>
      </c>
      <c r="FC293" s="8" t="str">
        <f t="shared" si="1243"/>
        <v/>
      </c>
      <c r="FD293" s="8" t="str">
        <f t="shared" si="1243"/>
        <v/>
      </c>
      <c r="FF293" s="257" t="s">
        <v>406</v>
      </c>
      <c r="FG293" s="65"/>
      <c r="FH293" s="64">
        <v>25</v>
      </c>
      <c r="FI293" s="64">
        <v>20</v>
      </c>
      <c r="FJ293" s="64">
        <v>20</v>
      </c>
      <c r="FK293" s="64">
        <v>21</v>
      </c>
      <c r="FL293" s="63">
        <v>44</v>
      </c>
      <c r="FM293" s="292"/>
      <c r="FN293" s="286"/>
      <c r="FO293" s="13"/>
      <c r="FP293" s="13"/>
    </row>
    <row r="294" spans="1:177" s="8" customFormat="1" ht="12.75" x14ac:dyDescent="0.2">
      <c r="A294" s="12">
        <f>A293+1</f>
        <v>2</v>
      </c>
      <c r="B294" s="226" t="s">
        <v>424</v>
      </c>
      <c r="C294" s="16">
        <v>14</v>
      </c>
      <c r="D294" s="16">
        <v>7</v>
      </c>
      <c r="E294" s="16">
        <v>3</v>
      </c>
      <c r="F294" s="16">
        <v>4</v>
      </c>
      <c r="G294" s="16">
        <v>34</v>
      </c>
      <c r="H294" s="16">
        <v>27</v>
      </c>
      <c r="I294" s="15">
        <v>24</v>
      </c>
      <c r="J294" s="16">
        <f t="shared" si="1234"/>
        <v>7</v>
      </c>
      <c r="L294" s="218"/>
      <c r="M294" s="30"/>
      <c r="N294" s="233" t="s">
        <v>160</v>
      </c>
      <c r="O294" s="220"/>
      <c r="P294" s="29" t="s">
        <v>52</v>
      </c>
      <c r="Q294" s="220"/>
      <c r="R294" s="32" t="s">
        <v>16</v>
      </c>
      <c r="S294" s="71"/>
      <c r="T294" s="270"/>
      <c r="U294" s="13"/>
      <c r="V294" s="13"/>
      <c r="W294" s="13"/>
      <c r="X294" s="13"/>
      <c r="Y294" s="13"/>
      <c r="Z294" s="13"/>
      <c r="AA294" s="13"/>
      <c r="AB294" s="218"/>
      <c r="AC294" s="30"/>
      <c r="AD294" s="258" t="s">
        <v>316</v>
      </c>
      <c r="AE294" s="220"/>
      <c r="AF294" s="258" t="s">
        <v>324</v>
      </c>
      <c r="AG294" s="220"/>
      <c r="AH294" s="262" t="s">
        <v>285</v>
      </c>
      <c r="AI294" s="71"/>
      <c r="AJ294" s="270" t="s">
        <v>257</v>
      </c>
      <c r="AK294" s="13"/>
      <c r="AL294" s="13"/>
      <c r="AM294" s="13"/>
      <c r="AN294" s="1"/>
      <c r="AO294" s="1"/>
      <c r="AP294" s="1"/>
      <c r="AQ294" s="1"/>
      <c r="AR294" s="219"/>
      <c r="AS294" s="222">
        <f t="shared" si="1235"/>
        <v>5</v>
      </c>
      <c r="AT294" s="29" t="str">
        <f t="shared" si="1235"/>
        <v/>
      </c>
      <c r="AU294" s="29">
        <f t="shared" si="1235"/>
        <v>3</v>
      </c>
      <c r="AV294" s="29" t="str">
        <f t="shared" si="1235"/>
        <v/>
      </c>
      <c r="AW294" s="32">
        <f t="shared" si="1235"/>
        <v>2</v>
      </c>
      <c r="AY294" s="216"/>
      <c r="AZ294" s="216"/>
      <c r="BA294" s="216"/>
      <c r="BB294" s="216"/>
      <c r="BC294" s="216"/>
      <c r="BD294" s="216"/>
      <c r="BE294" s="216"/>
      <c r="BF294" s="216"/>
      <c r="BG294" s="216"/>
      <c r="BH294" s="216"/>
      <c r="BI294" s="216"/>
      <c r="BJ294" s="216"/>
      <c r="BK294" s="216"/>
      <c r="BL294" s="216"/>
      <c r="BM294" s="216"/>
      <c r="BN294" s="216"/>
      <c r="BO294" s="216"/>
      <c r="BP294" s="9"/>
      <c r="BQ294" s="219"/>
      <c r="BR294" s="222">
        <f t="shared" si="1236"/>
        <v>1</v>
      </c>
      <c r="BS294" s="29" t="str">
        <f t="shared" si="1236"/>
        <v/>
      </c>
      <c r="BT294" s="29">
        <f t="shared" si="1236"/>
        <v>2</v>
      </c>
      <c r="BU294" s="29" t="str">
        <f t="shared" si="1236"/>
        <v/>
      </c>
      <c r="BV294" s="32">
        <f t="shared" si="1236"/>
        <v>1</v>
      </c>
      <c r="BX294" s="216"/>
      <c r="BY294" s="216"/>
      <c r="BZ294" s="216"/>
      <c r="CA294" s="216"/>
      <c r="CB294" s="216"/>
      <c r="CC294" s="216"/>
      <c r="CD294" s="216"/>
      <c r="CE294" s="216"/>
      <c r="CF294" s="216"/>
      <c r="CG294" s="216"/>
      <c r="CH294" s="216"/>
      <c r="CI294" s="216"/>
      <c r="CJ294" s="216"/>
      <c r="CK294" s="216"/>
      <c r="CL294" s="216"/>
      <c r="CM294" s="216"/>
      <c r="CN294" s="216"/>
      <c r="CP294" s="219"/>
      <c r="CQ294" s="222" t="str">
        <f t="shared" si="1237"/>
        <v>H</v>
      </c>
      <c r="CR294" s="29" t="str">
        <f t="shared" si="1237"/>
        <v/>
      </c>
      <c r="CS294" s="29" t="str">
        <f t="shared" si="1237"/>
        <v>H</v>
      </c>
      <c r="CT294" s="29" t="str">
        <f t="shared" si="1237"/>
        <v/>
      </c>
      <c r="CU294" s="32" t="str">
        <f t="shared" si="1237"/>
        <v>H</v>
      </c>
      <c r="CW294" s="216"/>
      <c r="CX294" s="216"/>
      <c r="CY294" s="216"/>
      <c r="CZ294" s="16"/>
      <c r="DA294" s="16"/>
      <c r="DB294" s="16"/>
      <c r="DC294" s="16"/>
      <c r="DD294" s="16"/>
      <c r="DE294" s="216"/>
      <c r="DF294" s="16"/>
      <c r="DG294" s="16"/>
      <c r="DH294" s="16"/>
      <c r="DI294" s="16"/>
      <c r="DJ294" s="16"/>
      <c r="DK294" s="16"/>
      <c r="DL294" s="16"/>
      <c r="DM294" s="16"/>
      <c r="DO294" s="17"/>
      <c r="DP294" s="21"/>
      <c r="DQ294" s="11"/>
      <c r="DR294" s="11"/>
      <c r="DS294" s="11"/>
      <c r="DT294" s="11"/>
      <c r="DU294" s="11"/>
      <c r="DV294" s="11"/>
      <c r="DW294" s="21"/>
      <c r="DX294" s="21"/>
      <c r="DY294" s="21"/>
      <c r="DZ294" s="20"/>
      <c r="EA294" s="20"/>
      <c r="EB294" s="21"/>
      <c r="EC294" s="20"/>
      <c r="ED294" s="9"/>
      <c r="EE294" s="11"/>
      <c r="EF294" s="11"/>
      <c r="EG294" s="11"/>
      <c r="EH294" s="11"/>
      <c r="EI294" s="11"/>
      <c r="EJ294" s="11"/>
      <c r="EK294" s="11"/>
      <c r="EL294" s="11"/>
      <c r="EW294" s="8" t="str">
        <f t="shared" si="1241"/>
        <v/>
      </c>
      <c r="EX294" s="8" t="str">
        <f t="shared" si="1242"/>
        <v/>
      </c>
      <c r="EY294" s="8" t="str">
        <f t="shared" si="1243"/>
        <v/>
      </c>
      <c r="EZ294" s="8" t="str">
        <f t="shared" si="1243"/>
        <v/>
      </c>
      <c r="FA294" s="8" t="str">
        <f t="shared" si="1243"/>
        <v/>
      </c>
      <c r="FB294" s="8" t="str">
        <f t="shared" si="1243"/>
        <v/>
      </c>
      <c r="FC294" s="8" t="str">
        <f t="shared" si="1243"/>
        <v/>
      </c>
      <c r="FD294" s="8" t="str">
        <f t="shared" si="1243"/>
        <v/>
      </c>
      <c r="FF294" s="218"/>
      <c r="FG294" s="195"/>
      <c r="FH294" s="60">
        <v>23</v>
      </c>
      <c r="FI294" s="241"/>
      <c r="FJ294" s="60">
        <v>23</v>
      </c>
      <c r="FK294" s="241"/>
      <c r="FL294" s="58">
        <v>33</v>
      </c>
      <c r="FM294" s="291"/>
      <c r="FN294" s="83"/>
      <c r="FO294" s="13"/>
      <c r="FP294" s="13"/>
    </row>
    <row r="295" spans="1:177" s="8" customFormat="1" ht="12.75" x14ac:dyDescent="0.2">
      <c r="A295" s="12">
        <f t="shared" ref="A295:A298" si="1244">A294+1</f>
        <v>3</v>
      </c>
      <c r="B295" s="226" t="s">
        <v>464</v>
      </c>
      <c r="C295" s="16">
        <v>15</v>
      </c>
      <c r="D295" s="16">
        <v>8</v>
      </c>
      <c r="E295" s="16">
        <v>0</v>
      </c>
      <c r="F295" s="16">
        <v>7</v>
      </c>
      <c r="G295" s="16">
        <v>31</v>
      </c>
      <c r="H295" s="16">
        <v>35</v>
      </c>
      <c r="I295" s="15">
        <v>24</v>
      </c>
      <c r="J295" s="16">
        <f t="shared" si="1234"/>
        <v>-4</v>
      </c>
      <c r="L295" s="263" t="s">
        <v>465</v>
      </c>
      <c r="M295" s="33" t="s">
        <v>87</v>
      </c>
      <c r="N295" s="28"/>
      <c r="O295" s="29" t="s">
        <v>111</v>
      </c>
      <c r="P295" s="29" t="s">
        <v>265</v>
      </c>
      <c r="Q295" s="29" t="s">
        <v>109</v>
      </c>
      <c r="R295" s="32" t="s">
        <v>88</v>
      </c>
      <c r="S295" s="71"/>
      <c r="T295" s="270"/>
      <c r="U295" s="13"/>
      <c r="V295" s="13"/>
      <c r="W295" s="13"/>
      <c r="X295" s="13"/>
      <c r="Y295" s="13"/>
      <c r="Z295" s="13"/>
      <c r="AA295" s="13"/>
      <c r="AB295" s="263" t="s">
        <v>465</v>
      </c>
      <c r="AC295" s="259" t="s">
        <v>362</v>
      </c>
      <c r="AD295" s="28"/>
      <c r="AE295" s="258" t="s">
        <v>27</v>
      </c>
      <c r="AF295" s="258" t="s">
        <v>30</v>
      </c>
      <c r="AG295" s="258" t="s">
        <v>26</v>
      </c>
      <c r="AH295" s="262" t="s">
        <v>31</v>
      </c>
      <c r="AI295" s="71" t="s">
        <v>25</v>
      </c>
      <c r="AJ295" s="270"/>
      <c r="AK295" s="13"/>
      <c r="AL295" s="13"/>
      <c r="AM295" s="13"/>
      <c r="AN295" s="1"/>
      <c r="AO295" s="1"/>
      <c r="AP295" s="1"/>
      <c r="AQ295" s="1"/>
      <c r="AR295" s="33">
        <f t="shared" ref="AR295:AT305" si="1245">(IF(M295="","",(IF(MID(M295,2,1)="-",LEFT(M295,1),LEFT(M295,2)))+0))</f>
        <v>1</v>
      </c>
      <c r="AS295" s="223"/>
      <c r="AT295" s="29">
        <f t="shared" si="1235"/>
        <v>0</v>
      </c>
      <c r="AU295" s="29">
        <f t="shared" si="1235"/>
        <v>2</v>
      </c>
      <c r="AV295" s="29">
        <f t="shared" si="1235"/>
        <v>2</v>
      </c>
      <c r="AW295" s="32">
        <f t="shared" si="1235"/>
        <v>0</v>
      </c>
      <c r="AY295" s="216"/>
      <c r="AZ295" s="216"/>
      <c r="BA295" s="216"/>
      <c r="BB295" s="216"/>
      <c r="BC295" s="216"/>
      <c r="BD295" s="216"/>
      <c r="BE295" s="216"/>
      <c r="BF295" s="216"/>
      <c r="BG295" s="216"/>
      <c r="BH295" s="216"/>
      <c r="BI295" s="216"/>
      <c r="BJ295" s="216"/>
      <c r="BK295" s="216"/>
      <c r="BL295" s="216"/>
      <c r="BM295" s="216"/>
      <c r="BN295" s="216"/>
      <c r="BO295" s="216"/>
      <c r="BP295" s="9"/>
      <c r="BQ295" s="33">
        <f t="shared" ref="BQ295:BS305" si="1246">(IF(M295="","",IF(RIGHT(M295,2)="10",RIGHT(M295,2),RIGHT(M295,1))+0))</f>
        <v>4</v>
      </c>
      <c r="BR295" s="223"/>
      <c r="BS295" s="29">
        <f t="shared" si="1236"/>
        <v>4</v>
      </c>
      <c r="BT295" s="29">
        <f t="shared" si="1236"/>
        <v>7</v>
      </c>
      <c r="BU295" s="29">
        <f t="shared" si="1236"/>
        <v>4</v>
      </c>
      <c r="BV295" s="32">
        <f t="shared" si="1236"/>
        <v>5</v>
      </c>
      <c r="BX295" s="216"/>
      <c r="BY295" s="216"/>
      <c r="BZ295" s="216"/>
      <c r="CA295" s="216"/>
      <c r="CB295" s="216"/>
      <c r="CC295" s="216"/>
      <c r="CD295" s="216"/>
      <c r="CE295" s="216"/>
      <c r="CF295" s="216"/>
      <c r="CG295" s="216"/>
      <c r="CH295" s="216"/>
      <c r="CI295" s="216"/>
      <c r="CJ295" s="216"/>
      <c r="CK295" s="216"/>
      <c r="CL295" s="216"/>
      <c r="CM295" s="216"/>
      <c r="CN295" s="216"/>
      <c r="CP295" s="33" t="str">
        <f t="shared" ref="CP295:CR305" si="1247">(IF(M295="","",IF(AR295&gt;BQ295,"H",IF(AR295&lt;BQ295,"A","D"))))</f>
        <v>A</v>
      </c>
      <c r="CQ295" s="223"/>
      <c r="CR295" s="29" t="str">
        <f t="shared" si="1237"/>
        <v>A</v>
      </c>
      <c r="CS295" s="29" t="str">
        <f t="shared" si="1237"/>
        <v>A</v>
      </c>
      <c r="CT295" s="29" t="str">
        <f t="shared" si="1237"/>
        <v>A</v>
      </c>
      <c r="CU295" s="32" t="str">
        <f t="shared" si="1237"/>
        <v>A</v>
      </c>
      <c r="CW295" s="216"/>
      <c r="CX295" s="216"/>
      <c r="CY295" s="216"/>
      <c r="CZ295" s="16"/>
      <c r="DA295" s="16"/>
      <c r="DB295" s="16"/>
      <c r="DC295" s="16"/>
      <c r="DD295" s="16"/>
      <c r="DE295" s="216"/>
      <c r="DF295" s="16"/>
      <c r="DG295" s="16"/>
      <c r="DH295" s="16"/>
      <c r="DI295" s="16"/>
      <c r="DJ295" s="16"/>
      <c r="DK295" s="16"/>
      <c r="DL295" s="16"/>
      <c r="DM295" s="16"/>
      <c r="DO295" s="17" t="str">
        <f>L295</f>
        <v>Brightlingsea Regent</v>
      </c>
      <c r="DP295" s="21">
        <f>SUM(DW295:DY295)</f>
        <v>15</v>
      </c>
      <c r="DQ295" s="217">
        <f>(COUNTIF($CP295:$DM295,"H"))+(COUNTIF($CP296:$DM296,"H"))</f>
        <v>1</v>
      </c>
      <c r="DR295" s="217">
        <f>(COUNTIF($CP295:$DM295,"D"))+(COUNTIF($CP296:$DM296,"D"))</f>
        <v>0</v>
      </c>
      <c r="DS295" s="217">
        <f>(COUNTIF($CP295:$DM295,"A"))+(COUNTIF($CP296:$DM296,"A"))</f>
        <v>5</v>
      </c>
      <c r="DT295" s="11">
        <f>COUNTIF(CQ$293:CQ$304,"A")</f>
        <v>2</v>
      </c>
      <c r="DU295" s="11">
        <f>COUNTIF(CQ$293:CQ$304,"D")</f>
        <v>1</v>
      </c>
      <c r="DV295" s="11">
        <f>COUNTIF(CQ$293:CQ$304,"H")</f>
        <v>6</v>
      </c>
      <c r="DW295" s="21">
        <f>DQ295+DT295</f>
        <v>3</v>
      </c>
      <c r="DX295" s="21">
        <f t="shared" ref="DX295" si="1248">DR295+DU295</f>
        <v>1</v>
      </c>
      <c r="DY295" s="21">
        <f t="shared" ref="DY295" si="1249">DS295+DV295</f>
        <v>11</v>
      </c>
      <c r="DZ295" s="20">
        <f>SUM($AR295:$BO295)+SUM($AR296:$BO296)+SUM(BR$293:BR$304)</f>
        <v>22</v>
      </c>
      <c r="EA295" s="20">
        <f>SUM($BQ295:$CN295)+SUM($BQ296:$CN296)+SUM(AS$293:AS$304)</f>
        <v>59</v>
      </c>
      <c r="EB295" s="21">
        <f>(DW295*3)+DX295</f>
        <v>10</v>
      </c>
      <c r="EC295" s="20">
        <f>DZ295-EA295</f>
        <v>-37</v>
      </c>
      <c r="ED295" s="9"/>
      <c r="EE295" s="11">
        <f>VLOOKUP($DO295,$B$293:$J$304,2,0)</f>
        <v>15</v>
      </c>
      <c r="EF295" s="11">
        <f>VLOOKUP($DO295,$B$293:$J$304,3,0)</f>
        <v>3</v>
      </c>
      <c r="EG295" s="11">
        <f>VLOOKUP($DO295,$B$293:$J$304,4,0)</f>
        <v>1</v>
      </c>
      <c r="EH295" s="11">
        <f>VLOOKUP($DO295,$B$293:$J$304,5,0)</f>
        <v>11</v>
      </c>
      <c r="EI295" s="11">
        <f>VLOOKUP($DO295,$B$293:$J$304,6,0)</f>
        <v>22</v>
      </c>
      <c r="EJ295" s="11">
        <f>VLOOKUP($DO295,$B$293:$J$304,7,0)</f>
        <v>59</v>
      </c>
      <c r="EK295" s="11">
        <f>VLOOKUP($DO295,$B$293:$J$304,8,0)</f>
        <v>10</v>
      </c>
      <c r="EL295" s="11">
        <f>VLOOKUP($DO295,$B$293:$J$304,9,0)</f>
        <v>-37</v>
      </c>
      <c r="EN295" s="8">
        <f>IF(DP295=EE295,0,1)</f>
        <v>0</v>
      </c>
      <c r="EO295" s="8">
        <f>IF(DW295=EF295,0,1)</f>
        <v>0</v>
      </c>
      <c r="EP295" s="8">
        <f t="shared" ref="EP295:EU295" si="1250">IF(DX295=EG295,0,1)</f>
        <v>0</v>
      </c>
      <c r="EQ295" s="8">
        <f t="shared" si="1250"/>
        <v>0</v>
      </c>
      <c r="ER295" s="8">
        <f t="shared" si="1250"/>
        <v>0</v>
      </c>
      <c r="ES295" s="8">
        <f t="shared" si="1250"/>
        <v>0</v>
      </c>
      <c r="ET295" s="8">
        <f t="shared" si="1250"/>
        <v>0</v>
      </c>
      <c r="EU295" s="8">
        <f t="shared" si="1250"/>
        <v>0</v>
      </c>
      <c r="EW295" s="8" t="str">
        <f t="shared" si="1241"/>
        <v/>
      </c>
      <c r="EX295" s="8" t="str">
        <f t="shared" si="1242"/>
        <v/>
      </c>
      <c r="EY295" s="8" t="str">
        <f t="shared" si="1243"/>
        <v/>
      </c>
      <c r="EZ295" s="8" t="str">
        <f t="shared" si="1243"/>
        <v/>
      </c>
      <c r="FA295" s="8" t="str">
        <f t="shared" si="1243"/>
        <v/>
      </c>
      <c r="FB295" s="8" t="str">
        <f t="shared" si="1243"/>
        <v/>
      </c>
      <c r="FC295" s="8" t="str">
        <f t="shared" si="1243"/>
        <v/>
      </c>
      <c r="FD295" s="8" t="str">
        <f t="shared" si="1243"/>
        <v/>
      </c>
      <c r="FF295" s="257" t="s">
        <v>465</v>
      </c>
      <c r="FG295" s="61">
        <v>29</v>
      </c>
      <c r="FH295" s="59"/>
      <c r="FI295" s="60">
        <v>45</v>
      </c>
      <c r="FJ295" s="60">
        <v>50</v>
      </c>
      <c r="FK295" s="60">
        <v>18</v>
      </c>
      <c r="FL295" s="58">
        <v>60</v>
      </c>
      <c r="FM295" s="293"/>
      <c r="FN295" s="71"/>
      <c r="FO295" s="13"/>
      <c r="FP295" s="13"/>
    </row>
    <row r="296" spans="1:177" s="8" customFormat="1" ht="12.75" x14ac:dyDescent="0.2">
      <c r="A296" s="12">
        <f t="shared" si="1244"/>
        <v>4</v>
      </c>
      <c r="B296" s="226" t="s">
        <v>499</v>
      </c>
      <c r="C296" s="16">
        <v>15</v>
      </c>
      <c r="D296" s="16">
        <v>7</v>
      </c>
      <c r="E296" s="16">
        <v>1</v>
      </c>
      <c r="F296" s="16">
        <v>7</v>
      </c>
      <c r="G296" s="16">
        <v>45</v>
      </c>
      <c r="H296" s="16">
        <v>29</v>
      </c>
      <c r="I296" s="15">
        <v>22</v>
      </c>
      <c r="J296" s="16">
        <f t="shared" si="1234"/>
        <v>16</v>
      </c>
      <c r="L296" s="218"/>
      <c r="M296" s="224"/>
      <c r="N296" s="28"/>
      <c r="O296" s="220"/>
      <c r="P296" s="220"/>
      <c r="Q296" s="29" t="s">
        <v>183</v>
      </c>
      <c r="R296" s="220"/>
      <c r="S296" s="71"/>
      <c r="T296" s="270"/>
      <c r="U296" s="13"/>
      <c r="V296" s="13"/>
      <c r="W296" s="13"/>
      <c r="X296" s="13"/>
      <c r="Y296" s="13"/>
      <c r="Z296" s="13"/>
      <c r="AA296" s="13"/>
      <c r="AB296" s="218"/>
      <c r="AC296" s="224"/>
      <c r="AD296" s="28"/>
      <c r="AE296" s="220"/>
      <c r="AF296" s="220"/>
      <c r="AG296" s="258" t="s">
        <v>280</v>
      </c>
      <c r="AH296" s="227"/>
      <c r="AI296" s="71"/>
      <c r="AJ296" s="270" t="s">
        <v>322</v>
      </c>
      <c r="AK296" s="13"/>
      <c r="AL296" s="13"/>
      <c r="AM296" s="13"/>
      <c r="AN296" s="1"/>
      <c r="AO296" s="1"/>
      <c r="AP296" s="1"/>
      <c r="AQ296" s="1"/>
      <c r="AR296" s="33" t="str">
        <f t="shared" si="1245"/>
        <v/>
      </c>
      <c r="AS296" s="223"/>
      <c r="AT296" s="29" t="str">
        <f t="shared" si="1235"/>
        <v/>
      </c>
      <c r="AU296" s="29" t="str">
        <f t="shared" si="1235"/>
        <v/>
      </c>
      <c r="AV296" s="29">
        <f t="shared" si="1235"/>
        <v>5</v>
      </c>
      <c r="AW296" s="32" t="str">
        <f t="shared" si="1235"/>
        <v/>
      </c>
      <c r="AY296" s="216"/>
      <c r="AZ296" s="216"/>
      <c r="BA296" s="216"/>
      <c r="BB296" s="216"/>
      <c r="BC296" s="216"/>
      <c r="BD296" s="216"/>
      <c r="BE296" s="216"/>
      <c r="BF296" s="216"/>
      <c r="BG296" s="216"/>
      <c r="BH296" s="216"/>
      <c r="BI296" s="216"/>
      <c r="BJ296" s="216"/>
      <c r="BK296" s="216"/>
      <c r="BL296" s="216"/>
      <c r="BM296" s="216"/>
      <c r="BN296" s="216"/>
      <c r="BO296" s="216"/>
      <c r="BP296" s="9"/>
      <c r="BQ296" s="33" t="str">
        <f t="shared" si="1246"/>
        <v/>
      </c>
      <c r="BR296" s="223"/>
      <c r="BS296" s="29" t="str">
        <f t="shared" si="1236"/>
        <v/>
      </c>
      <c r="BT296" s="29" t="str">
        <f t="shared" si="1236"/>
        <v/>
      </c>
      <c r="BU296" s="29">
        <f t="shared" si="1236"/>
        <v>2</v>
      </c>
      <c r="BV296" s="32" t="str">
        <f t="shared" si="1236"/>
        <v/>
      </c>
      <c r="BX296" s="216"/>
      <c r="BY296" s="216"/>
      <c r="BZ296" s="216"/>
      <c r="CA296" s="216"/>
      <c r="CB296" s="216"/>
      <c r="CC296" s="216"/>
      <c r="CD296" s="216"/>
      <c r="CE296" s="216"/>
      <c r="CF296" s="216"/>
      <c r="CG296" s="216"/>
      <c r="CH296" s="216"/>
      <c r="CI296" s="216"/>
      <c r="CJ296" s="216"/>
      <c r="CK296" s="216"/>
      <c r="CL296" s="216"/>
      <c r="CM296" s="216"/>
      <c r="CN296" s="216"/>
      <c r="CP296" s="33" t="str">
        <f t="shared" si="1247"/>
        <v/>
      </c>
      <c r="CQ296" s="223"/>
      <c r="CR296" s="29" t="str">
        <f t="shared" si="1237"/>
        <v/>
      </c>
      <c r="CS296" s="29" t="str">
        <f t="shared" si="1237"/>
        <v/>
      </c>
      <c r="CT296" s="29" t="str">
        <f t="shared" si="1237"/>
        <v>H</v>
      </c>
      <c r="CU296" s="32" t="str">
        <f t="shared" si="1237"/>
        <v/>
      </c>
      <c r="CW296" s="216"/>
      <c r="CX296" s="216"/>
      <c r="CY296" s="216"/>
      <c r="CZ296" s="16"/>
      <c r="DA296" s="16"/>
      <c r="DB296" s="16"/>
      <c r="DC296" s="16"/>
      <c r="DD296" s="16"/>
      <c r="DE296" s="216"/>
      <c r="DF296" s="16"/>
      <c r="DG296" s="16"/>
      <c r="DH296" s="16"/>
      <c r="DI296" s="16"/>
      <c r="DJ296" s="16"/>
      <c r="DK296" s="16"/>
      <c r="DL296" s="16"/>
      <c r="DM296" s="16"/>
      <c r="DO296" s="17"/>
      <c r="DP296" s="21"/>
      <c r="DQ296" s="11"/>
      <c r="DR296" s="11"/>
      <c r="DS296" s="11"/>
      <c r="DT296" s="11"/>
      <c r="DU296" s="11"/>
      <c r="DV296" s="11"/>
      <c r="DW296" s="21"/>
      <c r="DX296" s="21"/>
      <c r="DY296" s="21"/>
      <c r="DZ296" s="20"/>
      <c r="EA296" s="20"/>
      <c r="EB296" s="21"/>
      <c r="EC296" s="20"/>
      <c r="ED296" s="9"/>
      <c r="EE296" s="11"/>
      <c r="EF296" s="11"/>
      <c r="EG296" s="11"/>
      <c r="EH296" s="11"/>
      <c r="EI296" s="11"/>
      <c r="EJ296" s="11"/>
      <c r="EK296" s="11"/>
      <c r="EL296" s="11"/>
      <c r="EW296" s="8" t="str">
        <f t="shared" si="1241"/>
        <v/>
      </c>
      <c r="EX296" s="8" t="str">
        <f t="shared" si="1242"/>
        <v/>
      </c>
      <c r="EY296" s="8" t="str">
        <f t="shared" si="1243"/>
        <v/>
      </c>
      <c r="EZ296" s="8" t="str">
        <f t="shared" si="1243"/>
        <v/>
      </c>
      <c r="FA296" s="8" t="str">
        <f t="shared" si="1243"/>
        <v/>
      </c>
      <c r="FB296" s="8" t="str">
        <f t="shared" si="1243"/>
        <v/>
      </c>
      <c r="FC296" s="8" t="str">
        <f t="shared" si="1243"/>
        <v/>
      </c>
      <c r="FD296" s="8" t="str">
        <f t="shared" si="1243"/>
        <v/>
      </c>
      <c r="FF296" s="218"/>
      <c r="FG296" s="243"/>
      <c r="FH296" s="59"/>
      <c r="FI296" s="241"/>
      <c r="FJ296" s="241"/>
      <c r="FK296" s="60">
        <v>35</v>
      </c>
      <c r="FL296" s="242"/>
      <c r="FM296" s="291"/>
      <c r="FN296" s="287"/>
      <c r="FO296" s="13"/>
      <c r="FP296" s="13"/>
    </row>
    <row r="297" spans="1:177" s="8" customFormat="1" ht="12.75" x14ac:dyDescent="0.2">
      <c r="A297" s="12">
        <f t="shared" si="1244"/>
        <v>5</v>
      </c>
      <c r="B297" s="226" t="s">
        <v>536</v>
      </c>
      <c r="C297" s="16">
        <v>14</v>
      </c>
      <c r="D297" s="16">
        <v>4</v>
      </c>
      <c r="E297" s="16">
        <v>2</v>
      </c>
      <c r="F297" s="16">
        <v>8</v>
      </c>
      <c r="G297" s="16">
        <v>27</v>
      </c>
      <c r="H297" s="16">
        <v>36</v>
      </c>
      <c r="I297" s="15">
        <v>14</v>
      </c>
      <c r="J297" s="16">
        <f t="shared" si="1234"/>
        <v>-9</v>
      </c>
      <c r="L297" s="263" t="s">
        <v>499</v>
      </c>
      <c r="M297" s="33" t="s">
        <v>148</v>
      </c>
      <c r="N297" s="29" t="s">
        <v>103</v>
      </c>
      <c r="O297" s="28"/>
      <c r="P297" s="29" t="s">
        <v>123</v>
      </c>
      <c r="Q297" s="29" t="s">
        <v>183</v>
      </c>
      <c r="R297" s="32" t="s">
        <v>83</v>
      </c>
      <c r="S297" s="71"/>
      <c r="T297" s="270"/>
      <c r="U297" s="13"/>
      <c r="V297" s="13"/>
      <c r="W297" s="13"/>
      <c r="X297" s="13"/>
      <c r="Y297" s="13"/>
      <c r="Z297" s="13"/>
      <c r="AA297" s="13"/>
      <c r="AB297" s="263" t="s">
        <v>499</v>
      </c>
      <c r="AC297" s="259" t="s">
        <v>235</v>
      </c>
      <c r="AD297" s="258" t="s">
        <v>167</v>
      </c>
      <c r="AE297" s="28"/>
      <c r="AF297" s="258" t="s">
        <v>249</v>
      </c>
      <c r="AG297" s="258" t="s">
        <v>250</v>
      </c>
      <c r="AH297" s="262" t="s">
        <v>200</v>
      </c>
      <c r="AI297" s="71"/>
      <c r="AJ297" s="270" t="s">
        <v>129</v>
      </c>
      <c r="AK297" s="13"/>
      <c r="AL297" s="13"/>
      <c r="AM297" s="13"/>
      <c r="AN297" s="1"/>
      <c r="AO297" s="1"/>
      <c r="AP297" s="1"/>
      <c r="AQ297" s="1"/>
      <c r="AR297" s="33">
        <f t="shared" si="1245"/>
        <v>1</v>
      </c>
      <c r="AS297" s="29">
        <f t="shared" si="1245"/>
        <v>8</v>
      </c>
      <c r="AT297" s="223"/>
      <c r="AU297" s="222">
        <f t="shared" si="1235"/>
        <v>6</v>
      </c>
      <c r="AV297" s="222">
        <f t="shared" si="1235"/>
        <v>5</v>
      </c>
      <c r="AW297" s="225">
        <f t="shared" si="1235"/>
        <v>2</v>
      </c>
      <c r="AY297" s="216"/>
      <c r="AZ297" s="216"/>
      <c r="BA297" s="216"/>
      <c r="BB297" s="216"/>
      <c r="BC297" s="216"/>
      <c r="BD297" s="216"/>
      <c r="BE297" s="216"/>
      <c r="BF297" s="216"/>
      <c r="BG297" s="216"/>
      <c r="BH297" s="216"/>
      <c r="BI297" s="216"/>
      <c r="BJ297" s="216"/>
      <c r="BK297" s="216"/>
      <c r="BL297" s="216"/>
      <c r="BM297" s="216"/>
      <c r="BN297" s="216"/>
      <c r="BO297" s="216"/>
      <c r="BP297" s="9"/>
      <c r="BQ297" s="33">
        <f t="shared" si="1246"/>
        <v>6</v>
      </c>
      <c r="BR297" s="29">
        <f t="shared" si="1246"/>
        <v>0</v>
      </c>
      <c r="BS297" s="223"/>
      <c r="BT297" s="222">
        <f t="shared" si="1236"/>
        <v>2</v>
      </c>
      <c r="BU297" s="222">
        <f t="shared" si="1236"/>
        <v>2</v>
      </c>
      <c r="BV297" s="225">
        <f t="shared" si="1236"/>
        <v>3</v>
      </c>
      <c r="BX297" s="216"/>
      <c r="BY297" s="216"/>
      <c r="BZ297" s="216"/>
      <c r="CA297" s="216"/>
      <c r="CB297" s="216"/>
      <c r="CC297" s="216"/>
      <c r="CD297" s="216"/>
      <c r="CE297" s="216"/>
      <c r="CF297" s="216"/>
      <c r="CG297" s="216"/>
      <c r="CH297" s="216"/>
      <c r="CI297" s="216"/>
      <c r="CJ297" s="216"/>
      <c r="CK297" s="216"/>
      <c r="CL297" s="216"/>
      <c r="CM297" s="216"/>
      <c r="CN297" s="216"/>
      <c r="CP297" s="33" t="str">
        <f t="shared" si="1247"/>
        <v>A</v>
      </c>
      <c r="CQ297" s="29" t="str">
        <f t="shared" si="1247"/>
        <v>H</v>
      </c>
      <c r="CR297" s="223"/>
      <c r="CS297" s="222" t="str">
        <f t="shared" si="1237"/>
        <v>H</v>
      </c>
      <c r="CT297" s="222" t="str">
        <f t="shared" si="1237"/>
        <v>H</v>
      </c>
      <c r="CU297" s="225" t="str">
        <f t="shared" si="1237"/>
        <v>A</v>
      </c>
      <c r="CW297" s="216"/>
      <c r="CX297" s="216"/>
      <c r="CY297" s="216"/>
      <c r="CZ297" s="16"/>
      <c r="DA297" s="16"/>
      <c r="DB297" s="16"/>
      <c r="DC297" s="16"/>
      <c r="DD297" s="16"/>
      <c r="DE297" s="216"/>
      <c r="DF297" s="16"/>
      <c r="DG297" s="16"/>
      <c r="DH297" s="16"/>
      <c r="DI297" s="16"/>
      <c r="DJ297" s="16"/>
      <c r="DK297" s="16"/>
      <c r="DL297" s="16"/>
      <c r="DM297" s="16"/>
      <c r="DO297" s="17" t="str">
        <f>L297</f>
        <v>Bury Town</v>
      </c>
      <c r="DP297" s="21">
        <f t="shared" ref="DP297" si="1251">SUM(DW297:DY297)</f>
        <v>15</v>
      </c>
      <c r="DQ297" s="217">
        <f>(COUNTIF($CP297:$DM297,"H"))+(COUNTIF($CP298:$DM298,"H"))</f>
        <v>3</v>
      </c>
      <c r="DR297" s="217">
        <f>(COUNTIF($CP297:$DM297,"D"))+(COUNTIF($CP298:$DM298,"D"))</f>
        <v>1</v>
      </c>
      <c r="DS297" s="217">
        <f>(COUNTIF($CP297:$DM297,"A"))+(COUNTIF($CP298:$DM298,"A"))</f>
        <v>4</v>
      </c>
      <c r="DT297" s="11">
        <f>COUNTIF(CR$293:CR$304,"A")</f>
        <v>4</v>
      </c>
      <c r="DU297" s="11">
        <f>COUNTIF(CR$293:CR$304,"D")</f>
        <v>0</v>
      </c>
      <c r="DV297" s="11">
        <f>COUNTIF(CR$293:CR$304,"H")</f>
        <v>3</v>
      </c>
      <c r="DW297" s="21">
        <f t="shared" ref="DW297" si="1252">DQ297+DT297</f>
        <v>7</v>
      </c>
      <c r="DX297" s="21">
        <f t="shared" ref="DX297" si="1253">DR297+DU297</f>
        <v>1</v>
      </c>
      <c r="DY297" s="21">
        <f t="shared" ref="DY297" si="1254">DS297+DV297</f>
        <v>7</v>
      </c>
      <c r="DZ297" s="20">
        <f>SUM($AR297:$BO297)+SUM($AR298:$BO298)+SUM(BS$293:BS$304)</f>
        <v>45</v>
      </c>
      <c r="EA297" s="20">
        <f>SUM($BQ297:$CN297)+SUM($BQ298:$CN298)+SUM(AT$293:AT$304)</f>
        <v>29</v>
      </c>
      <c r="EB297" s="21">
        <f>(DW297*3)+DX297</f>
        <v>22</v>
      </c>
      <c r="EC297" s="20">
        <f>DZ297-EA297</f>
        <v>16</v>
      </c>
      <c r="ED297" s="9"/>
      <c r="EE297" s="11">
        <f>VLOOKUP($DO297,$B$293:$J$304,2,0)</f>
        <v>15</v>
      </c>
      <c r="EF297" s="11">
        <f>VLOOKUP($DO297,$B$293:$J$304,3,0)</f>
        <v>7</v>
      </c>
      <c r="EG297" s="11">
        <f>VLOOKUP($DO297,$B$293:$J$304,4,0)</f>
        <v>1</v>
      </c>
      <c r="EH297" s="11">
        <f>VLOOKUP($DO297,$B$293:$J$304,5,0)</f>
        <v>7</v>
      </c>
      <c r="EI297" s="11">
        <f>VLOOKUP($DO297,$B$293:$J$304,6,0)</f>
        <v>45</v>
      </c>
      <c r="EJ297" s="11">
        <f>VLOOKUP($DO297,$B$293:$J$304,7,0)</f>
        <v>29</v>
      </c>
      <c r="EK297" s="11">
        <f>VLOOKUP($DO297,$B$293:$J$304,8,0)</f>
        <v>22</v>
      </c>
      <c r="EL297" s="11">
        <f>VLOOKUP($DO297,$B$293:$J$304,9,0)</f>
        <v>16</v>
      </c>
      <c r="EN297" s="8">
        <f>IF(DP297=EE297,0,1)</f>
        <v>0</v>
      </c>
      <c r="EO297" s="8">
        <f>IF(DW297=EF297,0,1)</f>
        <v>0</v>
      </c>
      <c r="EP297" s="8">
        <f t="shared" ref="EP297:EU297" si="1255">IF(DX297=EG297,0,1)</f>
        <v>0</v>
      </c>
      <c r="EQ297" s="8">
        <f t="shared" si="1255"/>
        <v>0</v>
      </c>
      <c r="ER297" s="8">
        <f t="shared" si="1255"/>
        <v>0</v>
      </c>
      <c r="ES297" s="8">
        <f t="shared" si="1255"/>
        <v>0</v>
      </c>
      <c r="ET297" s="8">
        <f t="shared" si="1255"/>
        <v>0</v>
      </c>
      <c r="EU297" s="8">
        <f t="shared" si="1255"/>
        <v>0</v>
      </c>
      <c r="EW297" s="8" t="str">
        <f t="shared" si="1241"/>
        <v/>
      </c>
      <c r="EX297" s="8" t="str">
        <f t="shared" si="1242"/>
        <v/>
      </c>
      <c r="EY297" s="8" t="str">
        <f t="shared" si="1243"/>
        <v/>
      </c>
      <c r="EZ297" s="8" t="str">
        <f t="shared" si="1243"/>
        <v/>
      </c>
      <c r="FA297" s="8" t="str">
        <f t="shared" si="1243"/>
        <v/>
      </c>
      <c r="FB297" s="8" t="str">
        <f t="shared" si="1243"/>
        <v/>
      </c>
      <c r="FC297" s="8" t="str">
        <f t="shared" si="1243"/>
        <v/>
      </c>
      <c r="FD297" s="8" t="str">
        <f t="shared" si="1243"/>
        <v/>
      </c>
      <c r="FF297" s="257" t="s">
        <v>499</v>
      </c>
      <c r="FG297" s="61">
        <v>37</v>
      </c>
      <c r="FH297" s="60">
        <v>32</v>
      </c>
      <c r="FI297" s="59"/>
      <c r="FJ297" s="60">
        <v>65</v>
      </c>
      <c r="FK297" s="60">
        <v>30</v>
      </c>
      <c r="FL297" s="58">
        <v>43</v>
      </c>
      <c r="FM297" s="293"/>
      <c r="FN297" s="71"/>
      <c r="FO297" s="13"/>
      <c r="FP297" s="13"/>
      <c r="FU297" s="261"/>
    </row>
    <row r="298" spans="1:177" s="8" customFormat="1" ht="12.75" x14ac:dyDescent="0.2">
      <c r="A298" s="12">
        <f t="shared" si="1244"/>
        <v>6</v>
      </c>
      <c r="B298" s="226" t="s">
        <v>465</v>
      </c>
      <c r="C298" s="16">
        <v>15</v>
      </c>
      <c r="D298" s="16">
        <v>3</v>
      </c>
      <c r="E298" s="16">
        <v>1</v>
      </c>
      <c r="F298" s="16">
        <v>11</v>
      </c>
      <c r="G298" s="16">
        <v>22</v>
      </c>
      <c r="H298" s="16">
        <v>59</v>
      </c>
      <c r="I298" s="15">
        <v>10</v>
      </c>
      <c r="J298" s="16">
        <f t="shared" si="1234"/>
        <v>-37</v>
      </c>
      <c r="L298" s="218"/>
      <c r="M298" s="33" t="s">
        <v>79</v>
      </c>
      <c r="N298" s="29" t="s">
        <v>120</v>
      </c>
      <c r="O298" s="28"/>
      <c r="P298" s="220"/>
      <c r="Q298" s="220"/>
      <c r="R298" s="29" t="s">
        <v>55</v>
      </c>
      <c r="S298" s="71"/>
      <c r="T298" s="270"/>
      <c r="U298" s="13"/>
      <c r="V298" s="13"/>
      <c r="W298" s="13"/>
      <c r="X298" s="13"/>
      <c r="Y298" s="13"/>
      <c r="Z298" s="13"/>
      <c r="AA298" s="13"/>
      <c r="AB298" s="218"/>
      <c r="AC298" s="259" t="s">
        <v>107</v>
      </c>
      <c r="AD298" s="258" t="s">
        <v>168</v>
      </c>
      <c r="AE298" s="28"/>
      <c r="AF298" s="220"/>
      <c r="AG298" s="220"/>
      <c r="AH298" s="262" t="s">
        <v>224</v>
      </c>
      <c r="AI298" s="71" t="s">
        <v>190</v>
      </c>
      <c r="AJ298" s="270"/>
      <c r="AK298" s="13"/>
      <c r="AL298" s="13"/>
      <c r="AM298" s="13"/>
      <c r="AN298" s="1"/>
      <c r="AO298" s="1"/>
      <c r="AP298" s="1"/>
      <c r="AQ298" s="1"/>
      <c r="AR298" s="33">
        <f t="shared" si="1245"/>
        <v>0</v>
      </c>
      <c r="AS298" s="29">
        <f t="shared" si="1245"/>
        <v>0</v>
      </c>
      <c r="AT298" s="223"/>
      <c r="AU298" s="29" t="str">
        <f t="shared" si="1235"/>
        <v/>
      </c>
      <c r="AV298" s="29" t="str">
        <f t="shared" si="1235"/>
        <v/>
      </c>
      <c r="AW298" s="32">
        <f t="shared" si="1235"/>
        <v>1</v>
      </c>
      <c r="AY298" s="216"/>
      <c r="AZ298" s="216"/>
      <c r="BA298" s="216"/>
      <c r="BB298" s="216"/>
      <c r="BC298" s="216"/>
      <c r="BD298" s="216"/>
      <c r="BE298" s="216"/>
      <c r="BF298" s="216"/>
      <c r="BG298" s="216"/>
      <c r="BH298" s="216"/>
      <c r="BI298" s="216"/>
      <c r="BJ298" s="216"/>
      <c r="BK298" s="216"/>
      <c r="BL298" s="216"/>
      <c r="BM298" s="216"/>
      <c r="BN298" s="216"/>
      <c r="BO298" s="216"/>
      <c r="BP298" s="9"/>
      <c r="BQ298" s="33">
        <f t="shared" si="1246"/>
        <v>2</v>
      </c>
      <c r="BR298" s="29">
        <f t="shared" si="1246"/>
        <v>1</v>
      </c>
      <c r="BS298" s="223"/>
      <c r="BT298" s="29" t="str">
        <f t="shared" si="1236"/>
        <v/>
      </c>
      <c r="BU298" s="29" t="str">
        <f t="shared" si="1236"/>
        <v/>
      </c>
      <c r="BV298" s="32">
        <f t="shared" si="1236"/>
        <v>1</v>
      </c>
      <c r="BX298" s="216"/>
      <c r="BY298" s="216"/>
      <c r="BZ298" s="216"/>
      <c r="CA298" s="216"/>
      <c r="CB298" s="216"/>
      <c r="CC298" s="216"/>
      <c r="CD298" s="216"/>
      <c r="CE298" s="216"/>
      <c r="CF298" s="216"/>
      <c r="CG298" s="216"/>
      <c r="CH298" s="216"/>
      <c r="CI298" s="216"/>
      <c r="CJ298" s="216"/>
      <c r="CK298" s="216"/>
      <c r="CL298" s="216"/>
      <c r="CM298" s="216"/>
      <c r="CN298" s="216"/>
      <c r="CP298" s="33" t="str">
        <f t="shared" si="1247"/>
        <v>A</v>
      </c>
      <c r="CQ298" s="29" t="str">
        <f t="shared" si="1247"/>
        <v>A</v>
      </c>
      <c r="CR298" s="223"/>
      <c r="CS298" s="29" t="str">
        <f t="shared" si="1237"/>
        <v/>
      </c>
      <c r="CT298" s="29" t="str">
        <f t="shared" si="1237"/>
        <v/>
      </c>
      <c r="CU298" s="32" t="str">
        <f t="shared" si="1237"/>
        <v>D</v>
      </c>
      <c r="CW298" s="216"/>
      <c r="CX298" s="216"/>
      <c r="CY298" s="216"/>
      <c r="CZ298" s="16"/>
      <c r="DA298" s="16"/>
      <c r="DB298" s="16"/>
      <c r="DC298" s="16"/>
      <c r="DD298" s="16"/>
      <c r="DE298" s="216"/>
      <c r="DF298" s="16"/>
      <c r="DG298" s="16"/>
      <c r="DH298" s="16"/>
      <c r="DI298" s="16"/>
      <c r="DJ298" s="16"/>
      <c r="DK298" s="16"/>
      <c r="DL298" s="16"/>
      <c r="DM298" s="16"/>
      <c r="DO298" s="17"/>
      <c r="DP298" s="21"/>
      <c r="DQ298" s="11"/>
      <c r="DR298" s="11"/>
      <c r="DS298" s="11"/>
      <c r="DT298" s="11"/>
      <c r="DU298" s="11"/>
      <c r="DV298" s="11"/>
      <c r="DW298" s="21"/>
      <c r="DX298" s="21"/>
      <c r="DY298" s="21"/>
      <c r="DZ298" s="20"/>
      <c r="EA298" s="20"/>
      <c r="EB298" s="21"/>
      <c r="EC298" s="20"/>
      <c r="ED298" s="9"/>
      <c r="EE298" s="11"/>
      <c r="EF298" s="11"/>
      <c r="EG298" s="11"/>
      <c r="EH298" s="11"/>
      <c r="EI298" s="11"/>
      <c r="EJ298" s="11"/>
      <c r="EK298" s="11"/>
      <c r="EL298" s="11"/>
      <c r="EW298" s="8" t="str">
        <f t="shared" si="1241"/>
        <v/>
      </c>
      <c r="EX298" s="8" t="str">
        <f t="shared" si="1242"/>
        <v/>
      </c>
      <c r="EY298" s="8" t="str">
        <f t="shared" si="1243"/>
        <v/>
      </c>
      <c r="EZ298" s="8" t="str">
        <f t="shared" si="1243"/>
        <v/>
      </c>
      <c r="FA298" s="8" t="str">
        <f t="shared" si="1243"/>
        <v/>
      </c>
      <c r="FB298" s="8" t="str">
        <f t="shared" si="1243"/>
        <v/>
      </c>
      <c r="FC298" s="8" t="str">
        <f t="shared" si="1243"/>
        <v/>
      </c>
      <c r="FD298" s="8" t="str">
        <f t="shared" si="1243"/>
        <v/>
      </c>
      <c r="FE298" s="17"/>
      <c r="FF298" s="218"/>
      <c r="FG298" s="61">
        <v>27</v>
      </c>
      <c r="FH298" s="60">
        <v>43</v>
      </c>
      <c r="FI298" s="59"/>
      <c r="FJ298" s="241"/>
      <c r="FK298" s="241"/>
      <c r="FL298" s="58">
        <v>37</v>
      </c>
      <c r="FM298" s="291"/>
      <c r="FN298" s="83"/>
      <c r="FO298" s="13"/>
      <c r="FP298" s="13"/>
    </row>
    <row r="299" spans="1:177" s="8" customFormat="1" ht="12.75" x14ac:dyDescent="0.2">
      <c r="A299" s="12"/>
      <c r="B299" s="289" t="s">
        <v>540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3">
        <v>0</v>
      </c>
      <c r="J299" s="54">
        <v>0</v>
      </c>
      <c r="L299" s="263" t="s">
        <v>536</v>
      </c>
      <c r="M299" s="33" t="s">
        <v>143</v>
      </c>
      <c r="N299" s="29" t="s">
        <v>145</v>
      </c>
      <c r="O299" s="29" t="s">
        <v>111</v>
      </c>
      <c r="P299" s="28"/>
      <c r="Q299" s="29" t="s">
        <v>102</v>
      </c>
      <c r="R299" s="36"/>
      <c r="S299" s="71"/>
      <c r="T299" s="270"/>
      <c r="U299" s="13"/>
      <c r="V299" s="13"/>
      <c r="W299" s="13"/>
      <c r="X299" s="13"/>
      <c r="Y299" s="13"/>
      <c r="Z299" s="13"/>
      <c r="AA299" s="13"/>
      <c r="AB299" s="263" t="s">
        <v>536</v>
      </c>
      <c r="AC299" s="259" t="s">
        <v>212</v>
      </c>
      <c r="AD299" s="258" t="s">
        <v>191</v>
      </c>
      <c r="AE299" s="258" t="s">
        <v>214</v>
      </c>
      <c r="AF299" s="28"/>
      <c r="AG299" s="258" t="s">
        <v>378</v>
      </c>
      <c r="AH299" s="36"/>
      <c r="AI299" s="71" t="s">
        <v>144</v>
      </c>
      <c r="AJ299" s="270" t="s">
        <v>234</v>
      </c>
      <c r="AK299" s="13"/>
      <c r="AL299" s="13"/>
      <c r="AM299" s="13"/>
      <c r="AN299" s="1"/>
      <c r="AO299" s="1"/>
      <c r="AP299" s="1"/>
      <c r="AQ299" s="1"/>
      <c r="AR299" s="33">
        <f t="shared" si="1245"/>
        <v>3</v>
      </c>
      <c r="AS299" s="29">
        <f t="shared" si="1245"/>
        <v>4</v>
      </c>
      <c r="AT299" s="29">
        <f t="shared" si="1245"/>
        <v>0</v>
      </c>
      <c r="AU299" s="223"/>
      <c r="AV299" s="222">
        <f>(IF(Q299="","",(IF(MID(Q299,2,1)="-",LEFT(Q299,1),LEFT(Q299,2)))+0))</f>
        <v>2</v>
      </c>
      <c r="AW299" s="36" t="str">
        <f>(IF(R299="","",(IF(MID(R299,2,1)="-",LEFT(R299,1),LEFT(R299,2)))+0))</f>
        <v/>
      </c>
      <c r="AY299" s="216"/>
      <c r="AZ299" s="216"/>
      <c r="BA299" s="216"/>
      <c r="BB299" s="216"/>
      <c r="BC299" s="216"/>
      <c r="BD299" s="216"/>
      <c r="BE299" s="216"/>
      <c r="BF299" s="216"/>
      <c r="BG299" s="216"/>
      <c r="BH299" s="216"/>
      <c r="BI299" s="216"/>
      <c r="BJ299" s="216"/>
      <c r="BK299" s="216"/>
      <c r="BL299" s="216"/>
      <c r="BM299" s="216"/>
      <c r="BN299" s="216"/>
      <c r="BO299" s="216"/>
      <c r="BP299" s="34"/>
      <c r="BQ299" s="33">
        <f t="shared" si="1246"/>
        <v>1</v>
      </c>
      <c r="BR299" s="29">
        <f t="shared" si="1246"/>
        <v>2</v>
      </c>
      <c r="BS299" s="29">
        <f t="shared" si="1246"/>
        <v>4</v>
      </c>
      <c r="BT299" s="223"/>
      <c r="BU299" s="222">
        <f>(IF(Q299="","",IF(RIGHT(Q299,2)="10",RIGHT(Q299,2),RIGHT(Q299,1))+0))</f>
        <v>0</v>
      </c>
      <c r="BV299" s="36" t="str">
        <f>(IF(R299="","",IF(RIGHT(R299,2)="10",RIGHT(R299,2),RIGHT(R299,1))+0))</f>
        <v/>
      </c>
      <c r="BX299" s="216"/>
      <c r="BY299" s="216"/>
      <c r="BZ299" s="216"/>
      <c r="CA299" s="216"/>
      <c r="CB299" s="216"/>
      <c r="CC299" s="216"/>
      <c r="CD299" s="216"/>
      <c r="CE299" s="216"/>
      <c r="CF299" s="216"/>
      <c r="CG299" s="216"/>
      <c r="CH299" s="216"/>
      <c r="CI299" s="216"/>
      <c r="CJ299" s="216"/>
      <c r="CK299" s="216"/>
      <c r="CL299" s="216"/>
      <c r="CM299" s="216"/>
      <c r="CN299" s="216"/>
      <c r="CO299" s="17"/>
      <c r="CP299" s="33" t="str">
        <f t="shared" si="1247"/>
        <v>H</v>
      </c>
      <c r="CQ299" s="29" t="str">
        <f t="shared" si="1247"/>
        <v>H</v>
      </c>
      <c r="CR299" s="29" t="str">
        <f t="shared" si="1247"/>
        <v>A</v>
      </c>
      <c r="CS299" s="223"/>
      <c r="CT299" s="222" t="str">
        <f>(IF(Q299="","",IF(AV299&gt;BU299,"H",IF(AV299&lt;BU299,"A","D"))))</f>
        <v>H</v>
      </c>
      <c r="CU299" s="36" t="str">
        <f>(IF(R299="","",IF(AW299&gt;BV299,"H",IF(AW299&lt;BV299,"A","D"))))</f>
        <v/>
      </c>
      <c r="CW299" s="216"/>
      <c r="CX299" s="216"/>
      <c r="CY299" s="216"/>
      <c r="CZ299" s="16"/>
      <c r="DA299" s="16"/>
      <c r="DB299" s="16"/>
      <c r="DC299" s="16"/>
      <c r="DD299" s="16"/>
      <c r="DE299" s="216"/>
      <c r="DF299" s="16"/>
      <c r="DG299" s="16"/>
      <c r="DH299" s="16"/>
      <c r="DI299" s="16"/>
      <c r="DJ299" s="16"/>
      <c r="DK299" s="16"/>
      <c r="DL299" s="16"/>
      <c r="DM299" s="16"/>
      <c r="DN299" s="17"/>
      <c r="DO299" s="17" t="str">
        <f>L299</f>
        <v>Felixstowe &amp; Walton United</v>
      </c>
      <c r="DP299" s="21">
        <f t="shared" ref="DP299" si="1256">SUM(DW299:DY299)</f>
        <v>14</v>
      </c>
      <c r="DQ299" s="217">
        <f>(COUNTIF($CP299:$DM299,"H"))+(COUNTIF($CP300:$DM300,"H"))</f>
        <v>3</v>
      </c>
      <c r="DR299" s="217">
        <f>(COUNTIF($CP299:$DM299,"D"))+(COUNTIF($CP300:$DM300,"D"))</f>
        <v>0</v>
      </c>
      <c r="DS299" s="217">
        <f>(COUNTIF($CP299:$DM299,"A"))+(COUNTIF($CP300:$DM300,"A"))</f>
        <v>4</v>
      </c>
      <c r="DT299" s="11">
        <f>COUNTIF(CS$293:CS$304,"A")</f>
        <v>1</v>
      </c>
      <c r="DU299" s="11">
        <f>COUNTIF(CS$293:CS$304,"D")</f>
        <v>2</v>
      </c>
      <c r="DV299" s="11">
        <f>COUNTIF(CS$293:CS$304,"H")</f>
        <v>4</v>
      </c>
      <c r="DW299" s="21">
        <f t="shared" ref="DW299" si="1257">DQ299+DT299</f>
        <v>4</v>
      </c>
      <c r="DX299" s="21">
        <f t="shared" ref="DX299" si="1258">DR299+DU299</f>
        <v>2</v>
      </c>
      <c r="DY299" s="21">
        <f t="shared" ref="DY299" si="1259">DS299+DV299</f>
        <v>8</v>
      </c>
      <c r="DZ299" s="20">
        <f>SUM($AR299:$BO299)+SUM($AR300:$BO300)+SUM(BT$293:BT$304)</f>
        <v>27</v>
      </c>
      <c r="EA299" s="20">
        <f>SUM($BQ299:$CN299)+SUM($BQ300:$CN300)+SUM(AU$293:AU$304)</f>
        <v>36</v>
      </c>
      <c r="EB299" s="21">
        <f>(DW299*3)+DX299</f>
        <v>14</v>
      </c>
      <c r="EC299" s="20">
        <f>DZ299-EA299</f>
        <v>-9</v>
      </c>
      <c r="ED299" s="9"/>
      <c r="EE299" s="11">
        <f>VLOOKUP($DO299,$B$293:$J$304,2,0)</f>
        <v>14</v>
      </c>
      <c r="EF299" s="11">
        <f>VLOOKUP($DO299,$B$293:$J$304,3,0)</f>
        <v>4</v>
      </c>
      <c r="EG299" s="11">
        <f>VLOOKUP($DO299,$B$293:$J$304,4,0)</f>
        <v>2</v>
      </c>
      <c r="EH299" s="11">
        <f>VLOOKUP($DO299,$B$293:$J$304,5,0)</f>
        <v>8</v>
      </c>
      <c r="EI299" s="11">
        <f>VLOOKUP($DO299,$B$293:$J$304,6,0)</f>
        <v>27</v>
      </c>
      <c r="EJ299" s="11">
        <f>VLOOKUP($DO299,$B$293:$J$304,7,0)</f>
        <v>36</v>
      </c>
      <c r="EK299" s="11">
        <f>VLOOKUP($DO299,$B$293:$J$304,8,0)</f>
        <v>14</v>
      </c>
      <c r="EL299" s="11">
        <f>VLOOKUP($DO299,$B$293:$J$304,9,0)</f>
        <v>-9</v>
      </c>
      <c r="EM299" s="17"/>
      <c r="EN299" s="8">
        <f>IF(DP299=EE299,0,1)</f>
        <v>0</v>
      </c>
      <c r="EO299" s="8">
        <f>IF(DW299=EF299,0,1)</f>
        <v>0</v>
      </c>
      <c r="EP299" s="8">
        <f t="shared" ref="EP299:EU299" si="1260">IF(DX299=EG299,0,1)</f>
        <v>0</v>
      </c>
      <c r="EQ299" s="8">
        <f t="shared" si="1260"/>
        <v>0</v>
      </c>
      <c r="ER299" s="8">
        <f t="shared" si="1260"/>
        <v>0</v>
      </c>
      <c r="ES299" s="8">
        <f t="shared" si="1260"/>
        <v>0</v>
      </c>
      <c r="ET299" s="8">
        <f t="shared" si="1260"/>
        <v>0</v>
      </c>
      <c r="EU299" s="8">
        <f t="shared" si="1260"/>
        <v>0</v>
      </c>
      <c r="EW299" s="8" t="str">
        <f t="shared" si="1241"/>
        <v/>
      </c>
      <c r="EX299" s="8" t="str">
        <f t="shared" si="1242"/>
        <v/>
      </c>
      <c r="EY299" s="8" t="str">
        <f t="shared" si="1243"/>
        <v/>
      </c>
      <c r="EZ299" s="8" t="str">
        <f t="shared" si="1243"/>
        <v/>
      </c>
      <c r="FA299" s="8" t="str">
        <f t="shared" si="1243"/>
        <v/>
      </c>
      <c r="FB299" s="8" t="str">
        <f t="shared" si="1243"/>
        <v/>
      </c>
      <c r="FC299" s="8" t="str">
        <f t="shared" si="1243"/>
        <v/>
      </c>
      <c r="FD299" s="8" t="str">
        <f t="shared" si="1243"/>
        <v/>
      </c>
      <c r="FE299" s="17"/>
      <c r="FF299" s="257" t="s">
        <v>536</v>
      </c>
      <c r="FG299" s="61">
        <v>110</v>
      </c>
      <c r="FH299" s="60">
        <v>100</v>
      </c>
      <c r="FI299" s="60">
        <v>119</v>
      </c>
      <c r="FJ299" s="59"/>
      <c r="FK299" s="60">
        <v>141</v>
      </c>
      <c r="FL299" s="58"/>
      <c r="FM299" s="291"/>
      <c r="FN299" s="71"/>
      <c r="FO299" s="13"/>
      <c r="FP299" s="13"/>
    </row>
    <row r="300" spans="1:177" s="8" customFormat="1" ht="12.75" x14ac:dyDescent="0.2">
      <c r="A300" s="12"/>
      <c r="B300" s="289" t="s">
        <v>541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3">
        <v>0</v>
      </c>
      <c r="J300" s="54">
        <v>0</v>
      </c>
      <c r="L300" s="218"/>
      <c r="M300" s="224"/>
      <c r="N300" s="29" t="s">
        <v>35</v>
      </c>
      <c r="O300" s="29" t="s">
        <v>83</v>
      </c>
      <c r="P300" s="28"/>
      <c r="Q300" s="29" t="s">
        <v>120</v>
      </c>
      <c r="R300" s="220"/>
      <c r="S300" s="71"/>
      <c r="T300" s="270"/>
      <c r="U300" s="13"/>
      <c r="V300" s="13"/>
      <c r="W300" s="13"/>
      <c r="X300" s="13"/>
      <c r="Y300" s="13"/>
      <c r="Z300" s="13"/>
      <c r="AA300" s="13"/>
      <c r="AB300" s="218"/>
      <c r="AC300" s="224"/>
      <c r="AD300" s="258" t="s">
        <v>240</v>
      </c>
      <c r="AE300" s="258" t="s">
        <v>130</v>
      </c>
      <c r="AF300" s="28"/>
      <c r="AG300" s="258" t="s">
        <v>200</v>
      </c>
      <c r="AH300" s="227"/>
      <c r="AI300" s="71"/>
      <c r="AJ300" s="270" t="s">
        <v>190</v>
      </c>
      <c r="AK300" s="13"/>
      <c r="AL300" s="13"/>
      <c r="AM300" s="13"/>
      <c r="AN300" s="1"/>
      <c r="AO300" s="1"/>
      <c r="AP300" s="1"/>
      <c r="AQ300" s="1"/>
      <c r="AR300" s="33" t="str">
        <f t="shared" si="1245"/>
        <v/>
      </c>
      <c r="AS300" s="29">
        <f t="shared" si="1245"/>
        <v>1</v>
      </c>
      <c r="AT300" s="29">
        <f t="shared" si="1245"/>
        <v>2</v>
      </c>
      <c r="AU300" s="223"/>
      <c r="AV300" s="222">
        <f>(IF(Q300="","",(IF(MID(Q300,2,1)="-",LEFT(Q300,1),LEFT(Q300,2)))+0))</f>
        <v>0</v>
      </c>
      <c r="AW300" s="32" t="str">
        <f>(IF(R300="","",(IF(MID(R300,2,1)="-",LEFT(R300,1),LEFT(R300,2)))+0))</f>
        <v/>
      </c>
      <c r="AY300" s="216"/>
      <c r="AZ300" s="216"/>
      <c r="BA300" s="216"/>
      <c r="BB300" s="216"/>
      <c r="BC300" s="216"/>
      <c r="BD300" s="216"/>
      <c r="BE300" s="216"/>
      <c r="BF300" s="216"/>
      <c r="BG300" s="216"/>
      <c r="BH300" s="216"/>
      <c r="BI300" s="216"/>
      <c r="BJ300" s="216"/>
      <c r="BK300" s="216"/>
      <c r="BL300" s="216"/>
      <c r="BM300" s="216"/>
      <c r="BN300" s="216"/>
      <c r="BO300" s="216"/>
      <c r="BP300" s="9"/>
      <c r="BQ300" s="33" t="str">
        <f t="shared" si="1246"/>
        <v/>
      </c>
      <c r="BR300" s="29">
        <f t="shared" si="1246"/>
        <v>2</v>
      </c>
      <c r="BS300" s="29">
        <f t="shared" si="1246"/>
        <v>3</v>
      </c>
      <c r="BT300" s="223"/>
      <c r="BU300" s="222">
        <f>(IF(Q300="","",IF(RIGHT(Q300,2)="10",RIGHT(Q300,2),RIGHT(Q300,1))+0))</f>
        <v>1</v>
      </c>
      <c r="BV300" s="32" t="str">
        <f>(IF(R300="","",IF(RIGHT(R300,2)="10",RIGHT(R300,2),RIGHT(R300,1))+0))</f>
        <v/>
      </c>
      <c r="BX300" s="216"/>
      <c r="BY300" s="216"/>
      <c r="BZ300" s="216"/>
      <c r="CA300" s="216"/>
      <c r="CB300" s="216"/>
      <c r="CC300" s="216"/>
      <c r="CD300" s="216"/>
      <c r="CE300" s="216"/>
      <c r="CF300" s="216"/>
      <c r="CG300" s="216"/>
      <c r="CH300" s="216"/>
      <c r="CI300" s="216"/>
      <c r="CJ300" s="216"/>
      <c r="CK300" s="216"/>
      <c r="CL300" s="216"/>
      <c r="CM300" s="216"/>
      <c r="CN300" s="216"/>
      <c r="CP300" s="33" t="str">
        <f t="shared" si="1247"/>
        <v/>
      </c>
      <c r="CQ300" s="29" t="str">
        <f t="shared" si="1247"/>
        <v>A</v>
      </c>
      <c r="CR300" s="29" t="str">
        <f t="shared" si="1247"/>
        <v>A</v>
      </c>
      <c r="CS300" s="223"/>
      <c r="CT300" s="222" t="str">
        <f>(IF(Q300="","",IF(AV300&gt;BU300,"H",IF(AV300&lt;BU300,"A","D"))))</f>
        <v>A</v>
      </c>
      <c r="CU300" s="32" t="str">
        <f>(IF(R300="","",IF(AW300&gt;BV300,"H",IF(AW300&lt;BV300,"A","D"))))</f>
        <v/>
      </c>
      <c r="CW300" s="216"/>
      <c r="CX300" s="216"/>
      <c r="CY300" s="216"/>
      <c r="CZ300" s="16"/>
      <c r="DA300" s="16"/>
      <c r="DB300" s="16"/>
      <c r="DC300" s="16"/>
      <c r="DD300" s="16"/>
      <c r="DE300" s="216"/>
      <c r="DF300" s="16"/>
      <c r="DG300" s="16"/>
      <c r="DH300" s="16"/>
      <c r="DI300" s="16"/>
      <c r="DJ300" s="16"/>
      <c r="DK300" s="16"/>
      <c r="DL300" s="16"/>
      <c r="DM300" s="16"/>
      <c r="DO300" s="17"/>
      <c r="DP300" s="21"/>
      <c r="DQ300" s="11"/>
      <c r="DR300" s="11"/>
      <c r="DS300" s="11"/>
      <c r="DT300" s="11"/>
      <c r="DU300" s="11"/>
      <c r="DV300" s="11"/>
      <c r="DW300" s="21"/>
      <c r="DX300" s="21"/>
      <c r="DY300" s="21"/>
      <c r="DZ300" s="20"/>
      <c r="EA300" s="20"/>
      <c r="EB300" s="21"/>
      <c r="EC300" s="20"/>
      <c r="ED300" s="9"/>
      <c r="EE300" s="11"/>
      <c r="EF300" s="11"/>
      <c r="EG300" s="11"/>
      <c r="EH300" s="11"/>
      <c r="EI300" s="11"/>
      <c r="EJ300" s="11"/>
      <c r="EK300" s="11"/>
      <c r="EL300" s="11"/>
      <c r="EW300" s="8" t="str">
        <f t="shared" si="1241"/>
        <v/>
      </c>
      <c r="EX300" s="8" t="str">
        <f t="shared" si="1242"/>
        <v/>
      </c>
      <c r="EY300" s="8" t="str">
        <f t="shared" si="1243"/>
        <v/>
      </c>
      <c r="EZ300" s="8" t="str">
        <f t="shared" si="1243"/>
        <v/>
      </c>
      <c r="FA300" s="8" t="str">
        <f t="shared" si="1243"/>
        <v/>
      </c>
      <c r="FB300" s="8" t="str">
        <f t="shared" si="1243"/>
        <v/>
      </c>
      <c r="FC300" s="8" t="str">
        <f t="shared" si="1243"/>
        <v/>
      </c>
      <c r="FD300" s="8" t="str">
        <f t="shared" si="1243"/>
        <v/>
      </c>
      <c r="FF300" s="218"/>
      <c r="FG300" s="243"/>
      <c r="FH300" s="60">
        <v>80</v>
      </c>
      <c r="FI300" s="60">
        <v>96</v>
      </c>
      <c r="FJ300" s="59"/>
      <c r="FK300" s="60">
        <v>107</v>
      </c>
      <c r="FL300" s="242"/>
      <c r="FM300" s="291"/>
      <c r="FN300" s="83"/>
      <c r="FO300" s="13"/>
      <c r="FP300" s="13"/>
    </row>
    <row r="301" spans="1:177" s="8" customFormat="1" ht="12.75" x14ac:dyDescent="0.2">
      <c r="A301" s="12"/>
      <c r="B301" s="289"/>
      <c r="C301" s="54"/>
      <c r="D301" s="14">
        <f>SUM(D293:D298)</f>
        <v>40</v>
      </c>
      <c r="E301" s="14">
        <f>SUM(E293:E298)</f>
        <v>8</v>
      </c>
      <c r="F301" s="14">
        <f>SUM(F293:F298)</f>
        <v>40</v>
      </c>
      <c r="G301" s="14">
        <f>SUM(G293:G298)</f>
        <v>201</v>
      </c>
      <c r="H301" s="14">
        <f>SUM(H293:H298)</f>
        <v>201</v>
      </c>
      <c r="I301" s="15"/>
      <c r="J301" s="14">
        <f>SUM(J293:J298)</f>
        <v>0</v>
      </c>
      <c r="L301" s="263" t="s">
        <v>464</v>
      </c>
      <c r="M301" s="33" t="s">
        <v>52</v>
      </c>
      <c r="N301" s="29" t="s">
        <v>143</v>
      </c>
      <c r="O301" s="29" t="s">
        <v>88</v>
      </c>
      <c r="P301" s="29" t="s">
        <v>152</v>
      </c>
      <c r="Q301" s="28"/>
      <c r="R301" s="32" t="s">
        <v>79</v>
      </c>
      <c r="S301" s="71"/>
      <c r="T301" s="270"/>
      <c r="U301" s="13"/>
      <c r="W301" s="13"/>
      <c r="Y301" s="13"/>
      <c r="Z301" s="13"/>
      <c r="AA301" s="13"/>
      <c r="AB301" s="263" t="s">
        <v>464</v>
      </c>
      <c r="AC301" s="259" t="s">
        <v>350</v>
      </c>
      <c r="AD301" s="258" t="s">
        <v>212</v>
      </c>
      <c r="AE301" s="258" t="s">
        <v>144</v>
      </c>
      <c r="AF301" s="258" t="s">
        <v>168</v>
      </c>
      <c r="AG301" s="28"/>
      <c r="AH301" s="262" t="s">
        <v>249</v>
      </c>
      <c r="AI301" s="71" t="s">
        <v>167</v>
      </c>
      <c r="AJ301" s="270" t="s">
        <v>249</v>
      </c>
      <c r="AK301" s="13"/>
      <c r="AM301" s="13"/>
      <c r="AN301" s="1"/>
      <c r="AO301" s="1"/>
      <c r="AP301" s="1"/>
      <c r="AQ301" s="1"/>
      <c r="AR301" s="33">
        <f t="shared" si="1245"/>
        <v>3</v>
      </c>
      <c r="AS301" s="29">
        <f t="shared" si="1245"/>
        <v>3</v>
      </c>
      <c r="AT301" s="29">
        <f t="shared" si="1245"/>
        <v>0</v>
      </c>
      <c r="AU301" s="29">
        <f>(IF(P301="","",(IF(MID(P301,2,1)="-",LEFT(P301,1),LEFT(P301,2)))+0))</f>
        <v>4</v>
      </c>
      <c r="AV301" s="223"/>
      <c r="AW301" s="32">
        <f>(IF(R301="","",(IF(MID(R301,2,1)="-",LEFT(R301,1),LEFT(R301,2)))+0))</f>
        <v>0</v>
      </c>
      <c r="AY301" s="216"/>
      <c r="AZ301" s="216"/>
      <c r="BA301" s="216"/>
      <c r="BB301" s="216"/>
      <c r="BC301" s="216"/>
      <c r="BD301" s="216"/>
      <c r="BE301" s="216"/>
      <c r="BF301" s="216"/>
      <c r="BG301" s="216"/>
      <c r="BH301" s="216"/>
      <c r="BI301" s="216"/>
      <c r="BJ301" s="216"/>
      <c r="BK301" s="216"/>
      <c r="BL301" s="216"/>
      <c r="BM301" s="216"/>
      <c r="BN301" s="216"/>
      <c r="BO301" s="216"/>
      <c r="BP301" s="9"/>
      <c r="BQ301" s="33">
        <f t="shared" si="1246"/>
        <v>2</v>
      </c>
      <c r="BR301" s="29">
        <f t="shared" si="1246"/>
        <v>1</v>
      </c>
      <c r="BS301" s="29">
        <f t="shared" si="1246"/>
        <v>5</v>
      </c>
      <c r="BT301" s="29">
        <f>(IF(P301="","",IF(RIGHT(P301,2)="10",RIGHT(P301,2),RIGHT(P301,1))+0))</f>
        <v>0</v>
      </c>
      <c r="BU301" s="223"/>
      <c r="BV301" s="32">
        <f>(IF(R301="","",IF(RIGHT(R301,2)="10",RIGHT(R301,2),RIGHT(R301,1))+0))</f>
        <v>2</v>
      </c>
      <c r="BX301" s="216"/>
      <c r="BY301" s="216"/>
      <c r="BZ301" s="216"/>
      <c r="CA301" s="216"/>
      <c r="CB301" s="216"/>
      <c r="CC301" s="216"/>
      <c r="CD301" s="216"/>
      <c r="CE301" s="216"/>
      <c r="CF301" s="216"/>
      <c r="CG301" s="216"/>
      <c r="CH301" s="216"/>
      <c r="CI301" s="216"/>
      <c r="CJ301" s="216"/>
      <c r="CK301" s="216"/>
      <c r="CL301" s="216"/>
      <c r="CM301" s="216"/>
      <c r="CN301" s="216"/>
      <c r="CP301" s="33" t="str">
        <f t="shared" si="1247"/>
        <v>H</v>
      </c>
      <c r="CQ301" s="29" t="str">
        <f t="shared" si="1247"/>
        <v>H</v>
      </c>
      <c r="CR301" s="29" t="str">
        <f t="shared" si="1247"/>
        <v>A</v>
      </c>
      <c r="CS301" s="29" t="str">
        <f>(IF(P301="","",IF(AU301&gt;BT301,"H",IF(AU301&lt;BT301,"A","D"))))</f>
        <v>H</v>
      </c>
      <c r="CT301" s="223"/>
      <c r="CU301" s="32" t="str">
        <f>(IF(R301="","",IF(AW301&gt;BV301,"H",IF(AW301&lt;BV301,"A","D"))))</f>
        <v>A</v>
      </c>
      <c r="CW301" s="216"/>
      <c r="CX301" s="216"/>
      <c r="CY301" s="216"/>
      <c r="CZ301" s="16"/>
      <c r="DA301" s="16"/>
      <c r="DB301" s="16"/>
      <c r="DC301" s="16"/>
      <c r="DD301" s="16"/>
      <c r="DE301" s="216"/>
      <c r="DF301" s="16"/>
      <c r="DG301" s="16"/>
      <c r="DH301" s="16"/>
      <c r="DI301" s="16"/>
      <c r="DJ301" s="16"/>
      <c r="DK301" s="16"/>
      <c r="DL301" s="16"/>
      <c r="DM301" s="16"/>
      <c r="DO301" s="17" t="str">
        <f>L301</f>
        <v>Haringey Borough</v>
      </c>
      <c r="DP301" s="21">
        <f t="shared" ref="DP301" si="1261">SUM(DW301:DY301)</f>
        <v>15</v>
      </c>
      <c r="DQ301" s="217">
        <f>(COUNTIF($CP301:$DM301,"H"))+(COUNTIF($CP302:$DM302,"H"))</f>
        <v>5</v>
      </c>
      <c r="DR301" s="217">
        <f>(COUNTIF($CP301:$DM301,"D"))+(COUNTIF($CP302:$DM302,"D"))</f>
        <v>0</v>
      </c>
      <c r="DS301" s="217">
        <f>(COUNTIF($CP301:$DM301,"A"))+(COUNTIF($CP302:$DM302,"A"))</f>
        <v>3</v>
      </c>
      <c r="DT301" s="11">
        <f>COUNTIF(CT$293:CT$304,"A")</f>
        <v>3</v>
      </c>
      <c r="DU301" s="11">
        <f>COUNTIF(CT$293:CT$304,"D")</f>
        <v>0</v>
      </c>
      <c r="DV301" s="11">
        <f>COUNTIF(CT$293:CT$304,"H")</f>
        <v>4</v>
      </c>
      <c r="DW301" s="21">
        <f t="shared" ref="DW301" si="1262">DQ301+DT301</f>
        <v>8</v>
      </c>
      <c r="DX301" s="21">
        <f t="shared" ref="DX301" si="1263">DR301+DU301</f>
        <v>0</v>
      </c>
      <c r="DY301" s="21">
        <f t="shared" ref="DY301" si="1264">DS301+DV301</f>
        <v>7</v>
      </c>
      <c r="DZ301" s="20">
        <f>SUM($AR301:$BO301)+SUM($AR302:$BO302)+SUM(BU$293:BU$304)</f>
        <v>31</v>
      </c>
      <c r="EA301" s="20">
        <f>SUM($BQ301:$CN301)+SUM($BQ302:$CN302)+SUM(AV$293:AV$304)</f>
        <v>35</v>
      </c>
      <c r="EB301" s="21">
        <f>(DW301*3)+DX301</f>
        <v>24</v>
      </c>
      <c r="EC301" s="20">
        <f>DZ301-EA301</f>
        <v>-4</v>
      </c>
      <c r="ED301" s="9"/>
      <c r="EE301" s="11">
        <f>VLOOKUP($DO301,$B$293:$J$304,2,0)</f>
        <v>15</v>
      </c>
      <c r="EF301" s="11">
        <f>VLOOKUP($DO301,$B$293:$J$304,3,0)</f>
        <v>8</v>
      </c>
      <c r="EG301" s="11">
        <f>VLOOKUP($DO301,$B$293:$J$304,4,0)</f>
        <v>0</v>
      </c>
      <c r="EH301" s="11">
        <f>VLOOKUP($DO301,$B$293:$J$304,5,0)</f>
        <v>7</v>
      </c>
      <c r="EI301" s="11">
        <f>VLOOKUP($DO301,$B$293:$J$304,6,0)</f>
        <v>31</v>
      </c>
      <c r="EJ301" s="11">
        <f>VLOOKUP($DO301,$B$293:$J$304,7,0)</f>
        <v>35</v>
      </c>
      <c r="EK301" s="11">
        <f>VLOOKUP($DO301,$B$293:$J$304,8,0)</f>
        <v>24</v>
      </c>
      <c r="EL301" s="11">
        <f>VLOOKUP($DO301,$B$293:$J$304,9,0)</f>
        <v>-4</v>
      </c>
      <c r="EN301" s="8">
        <f>IF(DP301=EE301,0,1)</f>
        <v>0</v>
      </c>
      <c r="EO301" s="8">
        <f>IF(DW301=EF301,0,1)</f>
        <v>0</v>
      </c>
      <c r="EP301" s="8">
        <f t="shared" ref="EP301:EU301" si="1265">IF(DX301=EG301,0,1)</f>
        <v>0</v>
      </c>
      <c r="EQ301" s="8">
        <f t="shared" si="1265"/>
        <v>0</v>
      </c>
      <c r="ER301" s="8">
        <f t="shared" si="1265"/>
        <v>0</v>
      </c>
      <c r="ES301" s="8">
        <f t="shared" si="1265"/>
        <v>0</v>
      </c>
      <c r="ET301" s="8">
        <f t="shared" si="1265"/>
        <v>0</v>
      </c>
      <c r="EU301" s="8">
        <f t="shared" si="1265"/>
        <v>0</v>
      </c>
      <c r="EW301" s="8" t="str">
        <f t="shared" si="1241"/>
        <v/>
      </c>
      <c r="EX301" s="8" t="str">
        <f t="shared" si="1242"/>
        <v/>
      </c>
      <c r="EY301" s="8" t="str">
        <f t="shared" si="1243"/>
        <v/>
      </c>
      <c r="EZ301" s="8" t="str">
        <f t="shared" si="1243"/>
        <v/>
      </c>
      <c r="FA301" s="8" t="str">
        <f t="shared" si="1243"/>
        <v/>
      </c>
      <c r="FB301" s="8" t="str">
        <f t="shared" si="1243"/>
        <v/>
      </c>
      <c r="FC301" s="8" t="str">
        <f t="shared" si="1243"/>
        <v/>
      </c>
      <c r="FD301" s="8" t="str">
        <f t="shared" si="1243"/>
        <v/>
      </c>
      <c r="FF301" s="257" t="s">
        <v>464</v>
      </c>
      <c r="FG301" s="61">
        <v>35</v>
      </c>
      <c r="FH301" s="60">
        <v>35</v>
      </c>
      <c r="FI301" s="60">
        <v>27</v>
      </c>
      <c r="FJ301" s="60">
        <v>15</v>
      </c>
      <c r="FK301" s="59"/>
      <c r="FL301" s="58">
        <v>23</v>
      </c>
      <c r="FM301" s="291"/>
      <c r="FN301" s="288"/>
      <c r="FO301" s="13"/>
    </row>
    <row r="302" spans="1:177" s="8" customFormat="1" ht="12.75" x14ac:dyDescent="0.2">
      <c r="A302" s="12"/>
      <c r="B302" s="289"/>
      <c r="C302" s="54"/>
      <c r="D302" s="54"/>
      <c r="E302" s="54"/>
      <c r="F302" s="54"/>
      <c r="G302" s="54"/>
      <c r="H302" s="54"/>
      <c r="I302" s="53"/>
      <c r="J302" s="54"/>
      <c r="L302" s="218"/>
      <c r="M302" s="33" t="s">
        <v>79</v>
      </c>
      <c r="N302" s="220"/>
      <c r="O302" s="29" t="s">
        <v>124</v>
      </c>
      <c r="P302" s="220"/>
      <c r="Q302" s="28"/>
      <c r="R302" s="32" t="s">
        <v>62</v>
      </c>
      <c r="S302" s="71"/>
      <c r="T302" s="270"/>
      <c r="U302" s="13"/>
      <c r="W302" s="13"/>
      <c r="Y302" s="13"/>
      <c r="Z302" s="13"/>
      <c r="AA302" s="13"/>
      <c r="AB302" s="218"/>
      <c r="AC302" s="259" t="s">
        <v>131</v>
      </c>
      <c r="AD302" s="220"/>
      <c r="AE302" s="258" t="s">
        <v>239</v>
      </c>
      <c r="AF302" s="220"/>
      <c r="AG302" s="28"/>
      <c r="AH302" s="262" t="s">
        <v>190</v>
      </c>
      <c r="AI302" s="71"/>
      <c r="AJ302" s="270" t="s">
        <v>168</v>
      </c>
      <c r="AK302" s="13"/>
      <c r="AM302" s="13"/>
      <c r="AN302" s="1"/>
      <c r="AO302" s="1"/>
      <c r="AP302" s="1"/>
      <c r="AQ302" s="1"/>
      <c r="AR302" s="33">
        <f t="shared" si="1245"/>
        <v>0</v>
      </c>
      <c r="AS302" s="29" t="str">
        <f t="shared" si="1245"/>
        <v/>
      </c>
      <c r="AT302" s="29">
        <f t="shared" si="1245"/>
        <v>5</v>
      </c>
      <c r="AU302" s="29" t="str">
        <f>(IF(P302="","",(IF(MID(P302,2,1)="-",LEFT(P302,1),LEFT(P302,2)))+0))</f>
        <v/>
      </c>
      <c r="AV302" s="223"/>
      <c r="AW302" s="32">
        <f>(IF(R302="","",(IF(MID(R302,2,1)="-",LEFT(R302,1),LEFT(R302,2)))+0))</f>
        <v>4</v>
      </c>
      <c r="AY302" s="216"/>
      <c r="AZ302" s="216"/>
      <c r="BA302" s="216"/>
      <c r="BB302" s="216"/>
      <c r="BC302" s="216"/>
      <c r="BD302" s="216"/>
      <c r="BE302" s="216"/>
      <c r="BF302" s="216"/>
      <c r="BG302" s="216"/>
      <c r="BH302" s="216"/>
      <c r="BI302" s="216"/>
      <c r="BJ302" s="216"/>
      <c r="BK302" s="216"/>
      <c r="BL302" s="216"/>
      <c r="BM302" s="216"/>
      <c r="BN302" s="216"/>
      <c r="BO302" s="216"/>
      <c r="BP302" s="9"/>
      <c r="BQ302" s="33">
        <f t="shared" si="1246"/>
        <v>2</v>
      </c>
      <c r="BR302" s="29" t="str">
        <f t="shared" si="1246"/>
        <v/>
      </c>
      <c r="BS302" s="29">
        <f t="shared" si="1246"/>
        <v>3</v>
      </c>
      <c r="BT302" s="29" t="str">
        <f>(IF(P302="","",IF(RIGHT(P302,2)="10",RIGHT(P302,2),RIGHT(P302,1))+0))</f>
        <v/>
      </c>
      <c r="BU302" s="223"/>
      <c r="BV302" s="32">
        <f>(IF(R302="","",IF(RIGHT(R302,2)="10",RIGHT(R302,2),RIGHT(R302,1))+0))</f>
        <v>1</v>
      </c>
      <c r="BX302" s="216"/>
      <c r="BY302" s="216"/>
      <c r="BZ302" s="216"/>
      <c r="CA302" s="216"/>
      <c r="CB302" s="216"/>
      <c r="CC302" s="216"/>
      <c r="CD302" s="216"/>
      <c r="CE302" s="216"/>
      <c r="CF302" s="216"/>
      <c r="CG302" s="216"/>
      <c r="CH302" s="216"/>
      <c r="CI302" s="216"/>
      <c r="CJ302" s="216"/>
      <c r="CK302" s="216"/>
      <c r="CL302" s="216"/>
      <c r="CM302" s="216"/>
      <c r="CN302" s="216"/>
      <c r="CP302" s="33" t="str">
        <f t="shared" si="1247"/>
        <v>A</v>
      </c>
      <c r="CQ302" s="29" t="str">
        <f t="shared" si="1247"/>
        <v/>
      </c>
      <c r="CR302" s="29" t="str">
        <f t="shared" si="1247"/>
        <v>H</v>
      </c>
      <c r="CS302" s="29" t="str">
        <f>(IF(P302="","",IF(AU302&gt;BT302,"H",IF(AU302&lt;BT302,"A","D"))))</f>
        <v/>
      </c>
      <c r="CT302" s="223"/>
      <c r="CU302" s="32" t="str">
        <f>(IF(R302="","",IF(AW302&gt;BV302,"H",IF(AW302&lt;BV302,"A","D"))))</f>
        <v>H</v>
      </c>
      <c r="CW302" s="216"/>
      <c r="CX302" s="216"/>
      <c r="CY302" s="216"/>
      <c r="CZ302" s="16"/>
      <c r="DA302" s="16"/>
      <c r="DB302" s="16"/>
      <c r="DC302" s="16"/>
      <c r="DD302" s="16"/>
      <c r="DE302" s="216"/>
      <c r="DF302" s="16"/>
      <c r="DG302" s="16"/>
      <c r="DH302" s="16"/>
      <c r="DI302" s="16"/>
      <c r="DJ302" s="16"/>
      <c r="DK302" s="16"/>
      <c r="DL302" s="16"/>
      <c r="DM302" s="16"/>
      <c r="DO302" s="17"/>
      <c r="DP302" s="21"/>
      <c r="DQ302" s="11"/>
      <c r="DR302" s="11"/>
      <c r="DS302" s="11"/>
      <c r="DT302" s="11"/>
      <c r="DU302" s="11"/>
      <c r="DV302" s="11"/>
      <c r="DW302" s="21"/>
      <c r="DX302" s="21"/>
      <c r="DY302" s="21"/>
      <c r="DZ302" s="20"/>
      <c r="EA302" s="20"/>
      <c r="EB302" s="21"/>
      <c r="EC302" s="20"/>
      <c r="ED302" s="9"/>
      <c r="EE302" s="11"/>
      <c r="EF302" s="11"/>
      <c r="EG302" s="11"/>
      <c r="EH302" s="11"/>
      <c r="EI302" s="11"/>
      <c r="EJ302" s="11"/>
      <c r="EK302" s="11"/>
      <c r="EL302" s="11"/>
      <c r="EW302" s="8" t="str">
        <f t="shared" si="1241"/>
        <v/>
      </c>
      <c r="EX302" s="8" t="str">
        <f t="shared" si="1242"/>
        <v/>
      </c>
      <c r="EY302" s="8" t="str">
        <f t="shared" si="1243"/>
        <v/>
      </c>
      <c r="EZ302" s="8" t="str">
        <f t="shared" si="1243"/>
        <v/>
      </c>
      <c r="FA302" s="8" t="str">
        <f t="shared" si="1243"/>
        <v/>
      </c>
      <c r="FB302" s="8" t="str">
        <f t="shared" si="1243"/>
        <v/>
      </c>
      <c r="FC302" s="8" t="str">
        <f t="shared" si="1243"/>
        <v/>
      </c>
      <c r="FD302" s="8" t="str">
        <f t="shared" si="1243"/>
        <v/>
      </c>
      <c r="FF302" s="218"/>
      <c r="FG302" s="61">
        <v>36</v>
      </c>
      <c r="FH302" s="241"/>
      <c r="FI302" s="60">
        <v>11</v>
      </c>
      <c r="FJ302" s="241"/>
      <c r="FK302" s="59"/>
      <c r="FL302" s="58">
        <v>22</v>
      </c>
      <c r="FM302" s="291"/>
      <c r="FN302" s="83"/>
      <c r="FO302" s="13"/>
    </row>
    <row r="303" spans="1:177" s="8" customFormat="1" ht="12.75" x14ac:dyDescent="0.2">
      <c r="A303" s="12"/>
      <c r="C303" s="16"/>
      <c r="L303" s="263" t="s">
        <v>424</v>
      </c>
      <c r="M303" s="33" t="s">
        <v>16</v>
      </c>
      <c r="N303" s="29" t="s">
        <v>21</v>
      </c>
      <c r="O303" s="29" t="s">
        <v>52</v>
      </c>
      <c r="P303" s="29" t="s">
        <v>21</v>
      </c>
      <c r="Q303" s="29" t="s">
        <v>135</v>
      </c>
      <c r="R303" s="28"/>
      <c r="S303" s="71"/>
      <c r="T303" s="270"/>
      <c r="U303" s="13"/>
      <c r="W303" s="13"/>
      <c r="Y303" s="13"/>
      <c r="Z303" s="13"/>
      <c r="AA303" s="13"/>
      <c r="AB303" s="263" t="s">
        <v>424</v>
      </c>
      <c r="AC303" s="259" t="s">
        <v>392</v>
      </c>
      <c r="AD303" s="258" t="s">
        <v>305</v>
      </c>
      <c r="AE303" s="258" t="s">
        <v>63</v>
      </c>
      <c r="AF303" s="258" t="s">
        <v>348</v>
      </c>
      <c r="AG303" s="258" t="s">
        <v>289</v>
      </c>
      <c r="AH303" s="36"/>
      <c r="AI303" s="71"/>
      <c r="AJ303" s="270" t="s">
        <v>391</v>
      </c>
      <c r="AK303" s="13"/>
      <c r="AM303" s="13"/>
      <c r="AN303" s="1"/>
      <c r="AO303" s="1"/>
      <c r="AP303" s="1"/>
      <c r="AQ303" s="1"/>
      <c r="AR303" s="33">
        <f t="shared" si="1245"/>
        <v>2</v>
      </c>
      <c r="AS303" s="29">
        <f t="shared" si="1245"/>
        <v>2</v>
      </c>
      <c r="AT303" s="29">
        <f t="shared" si="1245"/>
        <v>3</v>
      </c>
      <c r="AU303" s="29">
        <f>(IF(P303="","",(IF(MID(P303,2,1)="-",LEFT(P303,1),LEFT(P303,2)))+0))</f>
        <v>2</v>
      </c>
      <c r="AV303" s="29">
        <f>(IF(Q303="","",(IF(MID(Q303,2,1)="-",LEFT(Q303,1),LEFT(Q303,2)))+0))</f>
        <v>1</v>
      </c>
      <c r="AW303" s="229"/>
      <c r="AY303" s="216"/>
      <c r="AZ303" s="216"/>
      <c r="BA303" s="216"/>
      <c r="BB303" s="216"/>
      <c r="BC303" s="216"/>
      <c r="BD303" s="216"/>
      <c r="BE303" s="216"/>
      <c r="BF303" s="216"/>
      <c r="BG303" s="216"/>
      <c r="BH303" s="216"/>
      <c r="BI303" s="216"/>
      <c r="BJ303" s="216"/>
      <c r="BK303" s="216"/>
      <c r="BL303" s="216"/>
      <c r="BM303" s="216"/>
      <c r="BN303" s="216"/>
      <c r="BO303" s="216"/>
      <c r="BP303" s="9"/>
      <c r="BQ303" s="33">
        <f t="shared" si="1246"/>
        <v>1</v>
      </c>
      <c r="BR303" s="29">
        <f t="shared" si="1246"/>
        <v>2</v>
      </c>
      <c r="BS303" s="29">
        <f t="shared" si="1246"/>
        <v>2</v>
      </c>
      <c r="BT303" s="29">
        <f>(IF(P303="","",IF(RIGHT(P303,2)="10",RIGHT(P303,2),RIGHT(P303,1))+0))</f>
        <v>2</v>
      </c>
      <c r="BU303" s="29">
        <f>(IF(Q303="","",IF(RIGHT(Q303,2)="10",RIGHT(Q303,2),RIGHT(Q303,1))+0))</f>
        <v>3</v>
      </c>
      <c r="BV303" s="229"/>
      <c r="BX303" s="216"/>
      <c r="BY303" s="216"/>
      <c r="BZ303" s="216"/>
      <c r="CA303" s="216"/>
      <c r="CB303" s="216"/>
      <c r="CC303" s="216"/>
      <c r="CD303" s="216"/>
      <c r="CE303" s="216"/>
      <c r="CF303" s="216"/>
      <c r="CG303" s="216"/>
      <c r="CH303" s="216"/>
      <c r="CI303" s="216"/>
      <c r="CJ303" s="216"/>
      <c r="CK303" s="216"/>
      <c r="CL303" s="216"/>
      <c r="CM303" s="216"/>
      <c r="CN303" s="216"/>
      <c r="CP303" s="33" t="str">
        <f t="shared" si="1247"/>
        <v>H</v>
      </c>
      <c r="CQ303" s="29" t="str">
        <f t="shared" si="1247"/>
        <v>D</v>
      </c>
      <c r="CR303" s="29" t="str">
        <f t="shared" si="1247"/>
        <v>H</v>
      </c>
      <c r="CS303" s="29" t="str">
        <f>(IF(P303="","",IF(AU303&gt;BT303,"H",IF(AU303&lt;BT303,"A","D"))))</f>
        <v>D</v>
      </c>
      <c r="CT303" s="29" t="str">
        <f>(IF(Q303="","",IF(AV303&gt;BU303,"H",IF(AV303&lt;BU303,"A","D"))))</f>
        <v>A</v>
      </c>
      <c r="CU303" s="229"/>
      <c r="CW303" s="216"/>
      <c r="CX303" s="216"/>
      <c r="CY303" s="216"/>
      <c r="CZ303" s="16"/>
      <c r="DA303" s="16"/>
      <c r="DB303" s="16"/>
      <c r="DC303" s="16"/>
      <c r="DD303" s="16"/>
      <c r="DE303" s="216"/>
      <c r="DF303" s="16"/>
      <c r="DG303" s="16"/>
      <c r="DH303" s="16"/>
      <c r="DI303" s="16"/>
      <c r="DJ303" s="16"/>
      <c r="DK303" s="16"/>
      <c r="DL303" s="16"/>
      <c r="DM303" s="16"/>
      <c r="DO303" s="17" t="str">
        <f>L303</f>
        <v>Heybridge Swifts</v>
      </c>
      <c r="DP303" s="21">
        <f t="shared" ref="DP303" si="1266">SUM(DW303:DY303)</f>
        <v>0</v>
      </c>
      <c r="DQ303" s="217">
        <f>(COUNTIF($CP303:$DM303,"H"))+(COUNTIF($CP304:$DM304,"H"))</f>
        <v>4</v>
      </c>
      <c r="DR303" s="217">
        <f>(COUNTIF($CP303:$DM303,"D"))+(COUNTIF($CP304:$DM304,"D"))</f>
        <v>2</v>
      </c>
      <c r="DS303" s="217">
        <f>(COUNTIF($CP303:$DM303,"A"))+(COUNTIF($CP304:$DM304,"A"))</f>
        <v>1</v>
      </c>
      <c r="DT303" s="11">
        <f>COUNTIF(CU$293:CU$304,"A")</f>
        <v>3</v>
      </c>
      <c r="DU303" s="11">
        <f>COUNTIF(CU$293:CU$304,"D")</f>
        <v>1</v>
      </c>
      <c r="DV303" s="11">
        <f>COUNTIF(CU$293:CU$304,"H")</f>
        <v>3</v>
      </c>
      <c r="DW303" s="21">
        <f>DQ304+DT304</f>
        <v>0</v>
      </c>
      <c r="DX303" s="21">
        <f>DR304+DU304</f>
        <v>0</v>
      </c>
      <c r="DY303" s="21">
        <f>DS304+DV304</f>
        <v>0</v>
      </c>
      <c r="DZ303" s="20">
        <f>SUM($AR304:$BO304)+SUM($AR304:$BO304)+SUM(BV$293:BV$304)</f>
        <v>35</v>
      </c>
      <c r="EA303" s="20">
        <f>SUM($BQ304:$CN304)+SUM($BQ304:$CN304)+SUM(AW$293:AW$304)</f>
        <v>22</v>
      </c>
      <c r="EB303" s="21">
        <f>(DW304*3)+DX304</f>
        <v>0</v>
      </c>
      <c r="EC303" s="20">
        <f>DZ304-EA304</f>
        <v>0</v>
      </c>
      <c r="ED303" s="9"/>
      <c r="EE303" s="11">
        <f>VLOOKUP($DO303,$B$293:$J$304,2,0)</f>
        <v>14</v>
      </c>
      <c r="EF303" s="11">
        <f>VLOOKUP($DO303,$B$293:$J$304,3,0)</f>
        <v>7</v>
      </c>
      <c r="EG303" s="11">
        <f>VLOOKUP($DO303,$B$293:$J$304,4,0)</f>
        <v>3</v>
      </c>
      <c r="EH303" s="11">
        <f>VLOOKUP($DO303,$B$293:$J$304,5,0)</f>
        <v>4</v>
      </c>
      <c r="EI303" s="11">
        <f>VLOOKUP($DO303,$B$293:$J$304,6,0)</f>
        <v>34</v>
      </c>
      <c r="EJ303" s="11">
        <f>VLOOKUP($DO303,$B$293:$J$304,7,0)</f>
        <v>27</v>
      </c>
      <c r="EK303" s="11">
        <f>VLOOKUP($DO303,$B$293:$J$304,8,0)</f>
        <v>24</v>
      </c>
      <c r="EL303" s="11">
        <f>VLOOKUP($DO303,$B$293:$J$304,9,0)</f>
        <v>7</v>
      </c>
      <c r="EN303" s="9">
        <f>IF(DP304=EE304,0,1)</f>
        <v>0</v>
      </c>
      <c r="EO303" s="9">
        <f t="shared" ref="EO303:EU303" si="1267">IF(DW304=EF304,0,1)</f>
        <v>0</v>
      </c>
      <c r="EP303" s="9">
        <f t="shared" si="1267"/>
        <v>0</v>
      </c>
      <c r="EQ303" s="9">
        <f t="shared" si="1267"/>
        <v>0</v>
      </c>
      <c r="ER303" s="9">
        <f t="shared" si="1267"/>
        <v>0</v>
      </c>
      <c r="ES303" s="9">
        <f t="shared" si="1267"/>
        <v>0</v>
      </c>
      <c r="ET303" s="9">
        <f t="shared" si="1267"/>
        <v>0</v>
      </c>
      <c r="EU303" s="9">
        <f t="shared" si="1267"/>
        <v>0</v>
      </c>
      <c r="EV303" s="9"/>
      <c r="EW303" s="9" t="str">
        <f t="shared" si="1241"/>
        <v/>
      </c>
      <c r="EX303" s="9" t="str">
        <f t="shared" si="1242"/>
        <v/>
      </c>
      <c r="EY303" s="9" t="str">
        <f t="shared" si="1243"/>
        <v/>
      </c>
      <c r="EZ303" s="9" t="str">
        <f t="shared" si="1243"/>
        <v/>
      </c>
      <c r="FA303" s="9" t="str">
        <f t="shared" si="1243"/>
        <v/>
      </c>
      <c r="FB303" s="9" t="str">
        <f t="shared" si="1243"/>
        <v/>
      </c>
      <c r="FC303" s="9" t="str">
        <f t="shared" si="1243"/>
        <v/>
      </c>
      <c r="FD303" s="9" t="str">
        <f t="shared" si="1243"/>
        <v/>
      </c>
      <c r="FF303" s="257" t="s">
        <v>424</v>
      </c>
      <c r="FG303" s="61">
        <v>31</v>
      </c>
      <c r="FH303" s="60">
        <v>41</v>
      </c>
      <c r="FI303" s="60">
        <v>40</v>
      </c>
      <c r="FJ303" s="60">
        <v>21</v>
      </c>
      <c r="FK303" s="60">
        <v>23</v>
      </c>
      <c r="FL303" s="196"/>
      <c r="FM303" s="291"/>
      <c r="FN303" s="71"/>
      <c r="FO303" s="13"/>
    </row>
    <row r="304" spans="1:177" s="8" customFormat="1" ht="13.5" thickBot="1" x14ac:dyDescent="0.25">
      <c r="A304" s="12"/>
      <c r="B304" s="12"/>
      <c r="C304" s="211"/>
      <c r="D304" s="211"/>
      <c r="E304" s="211"/>
      <c r="F304" s="211"/>
      <c r="G304" s="211"/>
      <c r="H304" s="211"/>
      <c r="I304" s="212"/>
      <c r="J304" s="16"/>
      <c r="L304" s="234"/>
      <c r="M304" s="301"/>
      <c r="N304" s="26" t="s">
        <v>124</v>
      </c>
      <c r="O304" s="231"/>
      <c r="P304" s="26" t="s">
        <v>123</v>
      </c>
      <c r="Q304" s="231"/>
      <c r="R304" s="156"/>
      <c r="S304" s="71"/>
      <c r="T304" s="71"/>
      <c r="U304" s="13"/>
      <c r="V304" s="13"/>
      <c r="W304" s="13"/>
      <c r="X304" s="13"/>
      <c r="Y304" s="13"/>
      <c r="Z304" s="13"/>
      <c r="AA304" s="13"/>
      <c r="AB304" s="295"/>
      <c r="AC304" s="301"/>
      <c r="AD304" s="299" t="s">
        <v>324</v>
      </c>
      <c r="AE304" s="231"/>
      <c r="AF304" s="299" t="s">
        <v>322</v>
      </c>
      <c r="AG304" s="231"/>
      <c r="AH304" s="156"/>
      <c r="AI304" s="71" t="s">
        <v>29</v>
      </c>
      <c r="AJ304" s="71" t="s">
        <v>255</v>
      </c>
      <c r="AK304" s="13"/>
      <c r="AL304" s="13"/>
      <c r="AM304" s="13"/>
      <c r="AN304" s="1"/>
      <c r="AO304" s="1"/>
      <c r="AP304" s="1"/>
      <c r="AQ304" s="1"/>
      <c r="AR304" s="154" t="str">
        <f t="shared" si="1245"/>
        <v/>
      </c>
      <c r="AS304" s="26">
        <f t="shared" si="1245"/>
        <v>5</v>
      </c>
      <c r="AT304" s="26" t="str">
        <f t="shared" si="1245"/>
        <v/>
      </c>
      <c r="AU304" s="26">
        <f>(IF(P304="","",(IF(MID(P304,2,1)="-",LEFT(P304,1),LEFT(P304,2)))+0))</f>
        <v>6</v>
      </c>
      <c r="AV304" s="26" t="str">
        <f>(IF(Q304="","",(IF(MID(Q304,2,1)="-",LEFT(Q304,1),LEFT(Q304,2)))+0))</f>
        <v/>
      </c>
      <c r="AW304" s="290"/>
      <c r="AY304" s="216"/>
      <c r="AZ304" s="216"/>
      <c r="BA304" s="216"/>
      <c r="BB304" s="216"/>
      <c r="BC304" s="216"/>
      <c r="BD304" s="216"/>
      <c r="BE304" s="216"/>
      <c r="BF304" s="216"/>
      <c r="BG304" s="216"/>
      <c r="BH304" s="216"/>
      <c r="BI304" s="216"/>
      <c r="BJ304" s="216"/>
      <c r="BK304" s="216"/>
      <c r="BL304" s="216"/>
      <c r="BM304" s="216"/>
      <c r="BN304" s="216"/>
      <c r="BO304" s="216"/>
      <c r="BP304" s="9"/>
      <c r="BQ304" s="154" t="str">
        <f t="shared" si="1246"/>
        <v/>
      </c>
      <c r="BR304" s="26">
        <f t="shared" si="1246"/>
        <v>3</v>
      </c>
      <c r="BS304" s="26" t="str">
        <f t="shared" si="1246"/>
        <v/>
      </c>
      <c r="BT304" s="26">
        <f>(IF(P304="","",IF(RIGHT(P304,2)="10",RIGHT(P304,2),RIGHT(P304,1))+0))</f>
        <v>2</v>
      </c>
      <c r="BU304" s="26" t="str">
        <f>(IF(Q304="","",IF(RIGHT(Q304,2)="10",RIGHT(Q304,2),RIGHT(Q304,1))+0))</f>
        <v/>
      </c>
      <c r="BV304" s="290"/>
      <c r="BX304" s="216"/>
      <c r="BY304" s="216"/>
      <c r="BZ304" s="216"/>
      <c r="CA304" s="216"/>
      <c r="CB304" s="216"/>
      <c r="CC304" s="216"/>
      <c r="CD304" s="216"/>
      <c r="CE304" s="216"/>
      <c r="CF304" s="216"/>
      <c r="CG304" s="216"/>
      <c r="CH304" s="216"/>
      <c r="CI304" s="216"/>
      <c r="CJ304" s="216"/>
      <c r="CK304" s="216"/>
      <c r="CL304" s="216"/>
      <c r="CM304" s="216"/>
      <c r="CN304" s="216"/>
      <c r="CP304" s="154" t="str">
        <f t="shared" si="1247"/>
        <v/>
      </c>
      <c r="CQ304" s="26" t="str">
        <f t="shared" si="1247"/>
        <v>H</v>
      </c>
      <c r="CR304" s="26" t="str">
        <f t="shared" si="1247"/>
        <v/>
      </c>
      <c r="CS304" s="26" t="str">
        <f>(IF(P304="","",IF(AU304&gt;BT304,"H",IF(AU304&lt;BT304,"A","D"))))</f>
        <v>H</v>
      </c>
      <c r="CT304" s="26" t="str">
        <f>(IF(Q304="","",IF(AV304&gt;BU304,"H",IF(AV304&lt;BU304,"A","D"))))</f>
        <v/>
      </c>
      <c r="CU304" s="290"/>
      <c r="CW304" s="216"/>
      <c r="CX304" s="216"/>
      <c r="CY304" s="216"/>
      <c r="CZ304" s="16"/>
      <c r="DA304" s="16"/>
      <c r="DB304" s="16"/>
      <c r="DC304" s="16"/>
      <c r="DD304" s="16"/>
      <c r="DE304" s="216"/>
      <c r="DF304" s="16"/>
      <c r="DG304" s="16"/>
      <c r="DH304" s="16"/>
      <c r="DI304" s="16"/>
      <c r="DJ304" s="16"/>
      <c r="DK304" s="16"/>
      <c r="DL304" s="16"/>
      <c r="DM304" s="16"/>
      <c r="DO304" s="17"/>
      <c r="DP304" s="21"/>
      <c r="DQ304" s="11"/>
      <c r="DR304" s="11"/>
      <c r="DS304" s="11"/>
      <c r="DT304" s="11"/>
      <c r="DU304" s="11"/>
      <c r="DV304" s="11"/>
      <c r="DW304" s="21"/>
      <c r="DX304" s="21"/>
      <c r="DY304" s="21"/>
      <c r="DZ304" s="20"/>
      <c r="EA304" s="20"/>
      <c r="EB304" s="21"/>
      <c r="EC304" s="20"/>
      <c r="ED304" s="9"/>
      <c r="EE304" s="11"/>
      <c r="EF304" s="11"/>
      <c r="EG304" s="11"/>
      <c r="EH304" s="11"/>
      <c r="EI304" s="11"/>
      <c r="EJ304" s="11"/>
      <c r="EK304" s="11"/>
      <c r="EL304" s="11"/>
      <c r="EW304" s="8" t="str">
        <f t="shared" si="1241"/>
        <v/>
      </c>
      <c r="EX304" s="8" t="str">
        <f t="shared" si="1242"/>
        <v/>
      </c>
      <c r="EY304" s="8" t="str">
        <f t="shared" si="1243"/>
        <v/>
      </c>
      <c r="EZ304" s="8" t="str">
        <f t="shared" si="1243"/>
        <v/>
      </c>
      <c r="FA304" s="8" t="str">
        <f t="shared" si="1243"/>
        <v/>
      </c>
      <c r="FB304" s="8" t="str">
        <f t="shared" si="1243"/>
        <v/>
      </c>
      <c r="FC304" s="8" t="str">
        <f t="shared" si="1243"/>
        <v/>
      </c>
      <c r="FD304" s="8" t="str">
        <f t="shared" si="1243"/>
        <v/>
      </c>
      <c r="FF304" s="230"/>
      <c r="FG304" s="302"/>
      <c r="FH304" s="56">
        <v>26</v>
      </c>
      <c r="FI304" s="244"/>
      <c r="FJ304" s="56">
        <v>23</v>
      </c>
      <c r="FK304" s="244"/>
      <c r="FL304" s="159"/>
      <c r="FM304" s="294"/>
      <c r="FN304" s="83"/>
      <c r="FO304" s="13"/>
      <c r="FP304" s="13"/>
    </row>
    <row r="305" spans="1:176" ht="12" customHeight="1" x14ac:dyDescent="0.2">
      <c r="L305" s="267" t="s">
        <v>498</v>
      </c>
      <c r="M305" s="269"/>
      <c r="N305" s="269"/>
      <c r="O305" s="269"/>
      <c r="P305" s="269"/>
      <c r="Q305" s="269"/>
      <c r="R305" s="269"/>
      <c r="S305" s="298"/>
      <c r="T305" s="71"/>
      <c r="AB305" s="267" t="s">
        <v>498</v>
      </c>
      <c r="AC305" s="269" t="s">
        <v>229</v>
      </c>
      <c r="AD305" s="269" t="s">
        <v>388</v>
      </c>
      <c r="AE305" s="269" t="s">
        <v>228</v>
      </c>
      <c r="AF305" s="269"/>
      <c r="AG305" s="269" t="s">
        <v>278</v>
      </c>
      <c r="AH305" s="269" t="s">
        <v>244</v>
      </c>
      <c r="AI305" s="298"/>
      <c r="AJ305" s="71" t="s">
        <v>222</v>
      </c>
      <c r="AR305" s="1" t="str">
        <f t="shared" si="1245"/>
        <v/>
      </c>
      <c r="AS305" s="1" t="str">
        <f t="shared" si="1245"/>
        <v/>
      </c>
      <c r="AT305" s="1" t="str">
        <f t="shared" si="1245"/>
        <v/>
      </c>
      <c r="AV305" s="1" t="str">
        <f t="shared" ref="AV305:AW305" si="1268">(IF(Q305="","",(IF(MID(Q305,2,1)="-",LEFT(Q305,1),LEFT(Q305,2)))+0))</f>
        <v/>
      </c>
      <c r="AW305" s="1" t="str">
        <f t="shared" si="1268"/>
        <v/>
      </c>
      <c r="AX305" s="8"/>
      <c r="BQ305" s="1" t="str">
        <f t="shared" si="1246"/>
        <v/>
      </c>
      <c r="BR305" s="1" t="str">
        <f t="shared" si="1246"/>
        <v/>
      </c>
      <c r="BS305" s="1" t="str">
        <f t="shared" si="1246"/>
        <v/>
      </c>
      <c r="BU305" s="1" t="str">
        <f t="shared" ref="BU305:BZ305" si="1269">(IF(Q305="","",IF(RIGHT(Q305,2)="10",RIGHT(Q305,2),RIGHT(Q305,1))+0))</f>
        <v/>
      </c>
      <c r="BV305" s="1" t="str">
        <f t="shared" si="1269"/>
        <v/>
      </c>
      <c r="BW305" s="1" t="str">
        <f t="shared" si="1269"/>
        <v/>
      </c>
      <c r="BX305" s="1" t="str">
        <f t="shared" si="1269"/>
        <v/>
      </c>
      <c r="BY305" s="1" t="str">
        <f t="shared" si="1269"/>
        <v/>
      </c>
      <c r="BZ305" s="1" t="str">
        <f t="shared" si="1269"/>
        <v/>
      </c>
      <c r="CP305" s="1" t="str">
        <f t="shared" si="1247"/>
        <v/>
      </c>
      <c r="CQ305" s="1" t="str">
        <f t="shared" si="1247"/>
        <v/>
      </c>
      <c r="CR305" s="1" t="str">
        <f t="shared" si="1247"/>
        <v/>
      </c>
      <c r="CT305" s="1" t="str">
        <f t="shared" ref="CT305:CY305" si="1270">(IF(Q305="","",IF(AV305&gt;BU305,"H",IF(AV305&lt;BU305,"A","D"))))</f>
        <v/>
      </c>
      <c r="CU305" s="1" t="str">
        <f t="shared" si="1270"/>
        <v/>
      </c>
      <c r="CV305" s="1" t="str">
        <f t="shared" si="1270"/>
        <v/>
      </c>
      <c r="CW305" s="1" t="str">
        <f t="shared" si="1270"/>
        <v/>
      </c>
      <c r="CX305" s="1" t="str">
        <f t="shared" si="1270"/>
        <v/>
      </c>
      <c r="CY305" s="1" t="str">
        <f t="shared" si="1270"/>
        <v/>
      </c>
      <c r="FF305" s="267" t="s">
        <v>498</v>
      </c>
      <c r="FG305" s="269"/>
      <c r="FH305" s="269"/>
      <c r="FI305" s="269"/>
      <c r="FJ305" s="269"/>
      <c r="FK305" s="269"/>
      <c r="FL305" s="269"/>
      <c r="FM305" s="298"/>
      <c r="FN305" s="71"/>
      <c r="FO305" s="5"/>
      <c r="FP305" s="5"/>
    </row>
    <row r="306" spans="1:176" ht="12" customHeight="1" thickBot="1" x14ac:dyDescent="0.25">
      <c r="L306" s="268"/>
      <c r="M306" s="296"/>
      <c r="N306" s="296"/>
      <c r="O306" s="296"/>
      <c r="P306" s="296"/>
      <c r="Q306" s="296"/>
      <c r="R306" s="296"/>
      <c r="S306" s="278"/>
      <c r="T306" s="297"/>
      <c r="AB306" s="268"/>
      <c r="AC306" s="296" t="s">
        <v>166</v>
      </c>
      <c r="AD306" s="296" t="s">
        <v>218</v>
      </c>
      <c r="AE306" s="296"/>
      <c r="AF306" s="296" t="s">
        <v>292</v>
      </c>
      <c r="AG306" s="296" t="s">
        <v>232</v>
      </c>
      <c r="AH306" s="296"/>
      <c r="AI306" s="278"/>
      <c r="AJ306" s="297"/>
      <c r="AX306" s="8"/>
      <c r="FF306" s="268"/>
      <c r="FG306" s="296"/>
      <c r="FH306" s="296"/>
      <c r="FI306" s="296"/>
      <c r="FJ306" s="296"/>
      <c r="FK306" s="296"/>
      <c r="FL306" s="296"/>
      <c r="FM306" s="278"/>
      <c r="FN306" s="297"/>
      <c r="FO306" s="5"/>
      <c r="FP306" s="5"/>
    </row>
    <row r="307" spans="1:176" ht="12" customHeight="1" x14ac:dyDescent="0.2">
      <c r="L307" s="267" t="s">
        <v>521</v>
      </c>
      <c r="M307" s="269"/>
      <c r="N307" s="269"/>
      <c r="O307" s="269"/>
      <c r="P307" s="269"/>
      <c r="Q307" s="269"/>
      <c r="R307" s="269"/>
      <c r="S307" s="269"/>
      <c r="T307" s="204"/>
      <c r="AB307" s="267" t="s">
        <v>521</v>
      </c>
      <c r="AC307" s="269" t="s">
        <v>58</v>
      </c>
      <c r="AD307" s="269" t="s">
        <v>369</v>
      </c>
      <c r="AE307" s="269" t="s">
        <v>362</v>
      </c>
      <c r="AF307" s="269"/>
      <c r="AG307" s="269"/>
      <c r="AH307" s="269" t="s">
        <v>317</v>
      </c>
      <c r="AI307" s="269" t="s">
        <v>342</v>
      </c>
      <c r="AJ307" s="204"/>
      <c r="FF307" s="267" t="s">
        <v>521</v>
      </c>
      <c r="FG307" s="269"/>
      <c r="FH307" s="269"/>
      <c r="FI307" s="269"/>
      <c r="FJ307" s="269"/>
      <c r="FK307" s="269"/>
      <c r="FL307" s="269"/>
      <c r="FM307" s="269"/>
      <c r="FN307" s="204"/>
      <c r="FO307" s="5"/>
      <c r="FP307" s="5"/>
    </row>
    <row r="308" spans="1:176" ht="12" customHeight="1" thickBot="1" x14ac:dyDescent="0.25">
      <c r="L308" s="268"/>
      <c r="M308" s="296"/>
      <c r="N308" s="296"/>
      <c r="O308" s="296"/>
      <c r="P308" s="296"/>
      <c r="Q308" s="296"/>
      <c r="R308" s="296"/>
      <c r="S308" s="296"/>
      <c r="T308" s="156"/>
      <c r="AB308" s="268"/>
      <c r="AC308" s="296"/>
      <c r="AD308" s="296"/>
      <c r="AE308" s="296" t="s">
        <v>313</v>
      </c>
      <c r="AF308" s="296"/>
      <c r="AG308" s="296"/>
      <c r="AH308" s="296"/>
      <c r="AI308" s="296" t="s">
        <v>331</v>
      </c>
      <c r="AJ308" s="156"/>
      <c r="FF308" s="268"/>
      <c r="FG308" s="296"/>
      <c r="FH308" s="296"/>
      <c r="FI308" s="296"/>
      <c r="FJ308" s="296"/>
      <c r="FK308" s="296"/>
      <c r="FL308" s="296"/>
      <c r="FM308" s="296"/>
      <c r="FN308" s="156"/>
      <c r="FO308" s="5"/>
      <c r="FP308" s="5"/>
    </row>
    <row r="309" spans="1:176" s="303" customFormat="1" ht="12" customHeight="1" x14ac:dyDescent="0.2">
      <c r="A309" s="303" t="s">
        <v>550</v>
      </c>
      <c r="B309" s="304">
        <v>45056</v>
      </c>
      <c r="C309" s="305"/>
      <c r="D309" s="305"/>
      <c r="E309" s="305"/>
      <c r="F309" s="309" t="s">
        <v>406</v>
      </c>
      <c r="G309" s="320" t="s">
        <v>552</v>
      </c>
      <c r="H309" s="319" t="s">
        <v>76</v>
      </c>
      <c r="I309" s="306"/>
      <c r="J309" s="303" t="s">
        <v>553</v>
      </c>
      <c r="K309" s="253"/>
      <c r="L309" s="307" t="s">
        <v>476</v>
      </c>
      <c r="M309" s="300"/>
      <c r="N309" s="300"/>
      <c r="O309" s="300"/>
      <c r="P309" s="300"/>
      <c r="Q309" s="300"/>
      <c r="R309" s="300"/>
      <c r="S309" s="300"/>
      <c r="T309" s="300"/>
      <c r="U309" s="300"/>
      <c r="V309" s="300"/>
      <c r="W309" s="300"/>
      <c r="X309" s="300"/>
      <c r="Y309" s="300"/>
      <c r="Z309" s="300"/>
      <c r="AA309" s="300"/>
      <c r="AB309" s="300"/>
      <c r="AC309" s="300"/>
      <c r="AD309" s="300"/>
      <c r="AE309" s="300"/>
      <c r="AF309" s="300"/>
      <c r="AG309" s="300"/>
      <c r="AH309" s="300"/>
      <c r="AI309" s="300"/>
      <c r="AJ309" s="300"/>
      <c r="AK309" s="300"/>
      <c r="AL309" s="300"/>
      <c r="AM309" s="300"/>
      <c r="AN309" s="300"/>
      <c r="AO309" s="300"/>
      <c r="AP309" s="300"/>
      <c r="AQ309" s="308"/>
      <c r="DP309" s="309"/>
      <c r="DQ309" s="309"/>
      <c r="DR309" s="309"/>
      <c r="DS309" s="309"/>
      <c r="DT309" s="309"/>
      <c r="DU309" s="309"/>
      <c r="DV309" s="309"/>
      <c r="DW309" s="309"/>
      <c r="DX309" s="309"/>
      <c r="DY309" s="309"/>
      <c r="DZ309" s="309"/>
      <c r="EA309" s="309"/>
      <c r="EB309" s="309"/>
      <c r="EC309" s="309"/>
      <c r="EE309" s="309"/>
      <c r="EF309" s="309"/>
      <c r="EG309" s="309"/>
      <c r="EH309" s="309"/>
      <c r="EI309" s="309"/>
      <c r="EJ309" s="309"/>
      <c r="EK309" s="309"/>
      <c r="EL309" s="309"/>
      <c r="FF309" s="310"/>
      <c r="FG309" s="310"/>
      <c r="FH309" s="310"/>
      <c r="FI309" s="310"/>
      <c r="FJ309" s="310"/>
      <c r="FK309" s="310"/>
      <c r="FL309" s="310"/>
      <c r="FM309" s="310"/>
      <c r="FN309" s="310"/>
      <c r="FO309" s="310"/>
      <c r="FP309" s="310"/>
      <c r="FQ309" s="310"/>
      <c r="FR309" s="310"/>
      <c r="FS309" s="310"/>
      <c r="FT309" s="310"/>
    </row>
  </sheetData>
  <sortState ref="L257:L264">
    <sortCondition ref="L257:L264"/>
  </sortState>
  <mergeCells count="8">
    <mergeCell ref="FF1:FT1"/>
    <mergeCell ref="V2:X2"/>
    <mergeCell ref="A1:J1"/>
    <mergeCell ref="L1:Z1"/>
    <mergeCell ref="AB1:AP1"/>
    <mergeCell ref="DO1:EC1"/>
    <mergeCell ref="EE1:EU1"/>
    <mergeCell ref="EW1:FD1"/>
  </mergeCells>
  <conditionalFormatting sqref="EN120:EU120 EN2:EU2 EN130:EU131 EN172:EU186 EN248:EU262 EN276:EU276 EN287:EU290 EN309:EU61539">
    <cfRule type="cellIs" dxfId="31" priority="397" stopIfTrue="1" operator="greaterThan">
      <formula>0</formula>
    </cfRule>
  </conditionalFormatting>
  <conditionalFormatting sqref="EN3:EU13 EN15:EU15">
    <cfRule type="cellIs" dxfId="30" priority="396" stopIfTrue="1" operator="greaterThan">
      <formula>0</formula>
    </cfRule>
  </conditionalFormatting>
  <conditionalFormatting sqref="EN16:EU28">
    <cfRule type="cellIs" dxfId="29" priority="395" stopIfTrue="1" operator="greaterThan">
      <formula>0</formula>
    </cfRule>
  </conditionalFormatting>
  <conditionalFormatting sqref="EN121:EU129">
    <cfRule type="cellIs" dxfId="28" priority="393" stopIfTrue="1" operator="greaterThan">
      <formula>0</formula>
    </cfRule>
  </conditionalFormatting>
  <conditionalFormatting sqref="EN132:EU144">
    <cfRule type="cellIs" dxfId="27" priority="386" stopIfTrue="1" operator="greaterThan">
      <formula>0</formula>
    </cfRule>
  </conditionalFormatting>
  <conditionalFormatting sqref="EN146:EU155 EN216:EU216">
    <cfRule type="cellIs" dxfId="26" priority="371" stopIfTrue="1" operator="greaterThan">
      <formula>0</formula>
    </cfRule>
  </conditionalFormatting>
  <conditionalFormatting sqref="EN145:EU145">
    <cfRule type="cellIs" dxfId="25" priority="367" stopIfTrue="1" operator="greaterThan">
      <formula>0</formula>
    </cfRule>
  </conditionalFormatting>
  <conditionalFormatting sqref="EN29:EU40">
    <cfRule type="cellIs" dxfId="24" priority="34" stopIfTrue="1" operator="greaterThan">
      <formula>0</formula>
    </cfRule>
  </conditionalFormatting>
  <conditionalFormatting sqref="EN42:EU54 EN85:EU85">
    <cfRule type="cellIs" dxfId="23" priority="33" stopIfTrue="1" operator="greaterThan">
      <formula>0</formula>
    </cfRule>
  </conditionalFormatting>
  <conditionalFormatting sqref="EN55:EU55 EN66:EU67">
    <cfRule type="cellIs" dxfId="22" priority="32" stopIfTrue="1" operator="greaterThan">
      <formula>0</formula>
    </cfRule>
  </conditionalFormatting>
  <conditionalFormatting sqref="EN56:EU65">
    <cfRule type="cellIs" dxfId="21" priority="31" stopIfTrue="1" operator="greaterThan">
      <formula>0</formula>
    </cfRule>
  </conditionalFormatting>
  <conditionalFormatting sqref="EN68:EU84">
    <cfRule type="cellIs" dxfId="20" priority="30" stopIfTrue="1" operator="greaterThan">
      <formula>0</formula>
    </cfRule>
  </conditionalFormatting>
  <conditionalFormatting sqref="EN102:EU118">
    <cfRule type="cellIs" dxfId="19" priority="29" stopIfTrue="1" operator="greaterThan">
      <formula>0</formula>
    </cfRule>
  </conditionalFormatting>
  <conditionalFormatting sqref="EN86:EU101">
    <cfRule type="cellIs" dxfId="18" priority="28" stopIfTrue="1" operator="greaterThan">
      <formula>0</formula>
    </cfRule>
  </conditionalFormatting>
  <conditionalFormatting sqref="EN119:EU119">
    <cfRule type="cellIs" dxfId="17" priority="27" stopIfTrue="1" operator="greaterThan">
      <formula>0</formula>
    </cfRule>
  </conditionalFormatting>
  <conditionalFormatting sqref="EN157:EU157">
    <cfRule type="cellIs" dxfId="16" priority="26" stopIfTrue="1" operator="greaterThan">
      <formula>0</formula>
    </cfRule>
  </conditionalFormatting>
  <conditionalFormatting sqref="EN156:EU156">
    <cfRule type="cellIs" dxfId="15" priority="25" stopIfTrue="1" operator="greaterThan">
      <formula>0</formula>
    </cfRule>
  </conditionalFormatting>
  <conditionalFormatting sqref="EN158:EU171">
    <cfRule type="cellIs" dxfId="14" priority="24" stopIfTrue="1" operator="greaterThan">
      <formula>0</formula>
    </cfRule>
  </conditionalFormatting>
  <conditionalFormatting sqref="EN187:EU187">
    <cfRule type="cellIs" dxfId="13" priority="22" stopIfTrue="1" operator="greaterThan">
      <formula>0</formula>
    </cfRule>
  </conditionalFormatting>
  <conditionalFormatting sqref="EN188:EU201">
    <cfRule type="cellIs" dxfId="12" priority="21" stopIfTrue="1" operator="greaterThan">
      <formula>0</formula>
    </cfRule>
  </conditionalFormatting>
  <conditionalFormatting sqref="EN202:EU215">
    <cfRule type="cellIs" dxfId="11" priority="20" stopIfTrue="1" operator="greaterThan">
      <formula>0</formula>
    </cfRule>
  </conditionalFormatting>
  <conditionalFormatting sqref="EN217:EU229">
    <cfRule type="cellIs" dxfId="10" priority="19" stopIfTrue="1" operator="greaterThan">
      <formula>0</formula>
    </cfRule>
  </conditionalFormatting>
  <conditionalFormatting sqref="EN230:EU245">
    <cfRule type="cellIs" dxfId="9" priority="18" stopIfTrue="1" operator="greaterThan">
      <formula>0</formula>
    </cfRule>
  </conditionalFormatting>
  <conditionalFormatting sqref="EN247:EU247">
    <cfRule type="cellIs" dxfId="8" priority="16" stopIfTrue="1" operator="greaterThan">
      <formula>0</formula>
    </cfRule>
  </conditionalFormatting>
  <conditionalFormatting sqref="EN246:EU246">
    <cfRule type="cellIs" dxfId="7" priority="15" stopIfTrue="1" operator="greaterThan">
      <formula>0</formula>
    </cfRule>
  </conditionalFormatting>
  <conditionalFormatting sqref="EN264:EU273">
    <cfRule type="cellIs" dxfId="6" priority="14" stopIfTrue="1" operator="greaterThan">
      <formula>0</formula>
    </cfRule>
  </conditionalFormatting>
  <conditionalFormatting sqref="EN274:EU274">
    <cfRule type="cellIs" dxfId="5" priority="12" stopIfTrue="1" operator="greaterThan">
      <formula>0</formula>
    </cfRule>
  </conditionalFormatting>
  <conditionalFormatting sqref="EN263:EU263">
    <cfRule type="cellIs" dxfId="4" priority="9" stopIfTrue="1" operator="greaterThan">
      <formula>0</formula>
    </cfRule>
  </conditionalFormatting>
  <conditionalFormatting sqref="EN275:EU275">
    <cfRule type="cellIs" dxfId="3" priority="7" stopIfTrue="1" operator="greaterThan">
      <formula>0</formula>
    </cfRule>
  </conditionalFormatting>
  <conditionalFormatting sqref="EN292:EU304">
    <cfRule type="cellIs" dxfId="2" priority="4" stopIfTrue="1" operator="greaterThan">
      <formula>0</formula>
    </cfRule>
  </conditionalFormatting>
  <conditionalFormatting sqref="EN291:EU291">
    <cfRule type="cellIs" dxfId="1" priority="3" stopIfTrue="1" operator="greaterThan">
      <formula>0</formula>
    </cfRule>
  </conditionalFormatting>
  <conditionalFormatting sqref="EN277:EU286">
    <cfRule type="cellIs" dxfId="0" priority="1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130" fitToHeight="2" orientation="landscape" r:id="rId1"/>
  <headerFooter alignWithMargins="0"/>
  <ignoredErrors>
    <ignoredError sqref="D144:H144 D301:H301 D284:H28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="70" zoomScaleNormal="70" workbookViewId="0">
      <pane ySplit="1" topLeftCell="A20" activePane="bottomLeft" state="frozen"/>
      <selection activeCell="L56" sqref="L56"/>
      <selection pane="bottomLeft" sqref="A1:E1"/>
    </sheetView>
  </sheetViews>
  <sheetFormatPr defaultRowHeight="18.75" x14ac:dyDescent="0.3"/>
  <cols>
    <col min="1" max="1" width="16.42578125" style="131" customWidth="1"/>
    <col min="2" max="2" width="13.42578125" style="130" customWidth="1"/>
    <col min="3" max="3" width="40.7109375" style="129" customWidth="1"/>
    <col min="4" max="4" width="9" style="128" customWidth="1"/>
    <col min="5" max="5" width="40.7109375" style="127" customWidth="1"/>
    <col min="6" max="6" width="9.140625" style="126"/>
    <col min="7" max="7" width="3.28515625" style="124" customWidth="1"/>
    <col min="8" max="8" width="2.85546875" style="124" bestFit="1" customWidth="1"/>
    <col min="9" max="9" width="24.5703125" style="124" customWidth="1"/>
    <col min="10" max="10" width="4.42578125" style="124" bestFit="1" customWidth="1"/>
    <col min="11" max="11" width="3.42578125" style="124" bestFit="1" customWidth="1"/>
    <col min="12" max="12" width="2.85546875" style="124" bestFit="1" customWidth="1"/>
    <col min="13" max="13" width="2.5703125" style="124" bestFit="1" customWidth="1"/>
    <col min="14" max="14" width="3.85546875" style="124" bestFit="1" customWidth="1"/>
    <col min="15" max="15" width="3.85546875" style="125" bestFit="1" customWidth="1"/>
    <col min="16" max="17" width="4.28515625" style="124" bestFit="1" customWidth="1"/>
    <col min="18" max="18" width="8.85546875" style="124" customWidth="1"/>
    <col min="19" max="19" width="9.140625" style="124" customWidth="1"/>
    <col min="20" max="16384" width="9.140625" style="124"/>
  </cols>
  <sheetData>
    <row r="1" spans="1:16" ht="34.5" thickBot="1" x14ac:dyDescent="0.55000000000000004">
      <c r="A1" s="335" t="s">
        <v>460</v>
      </c>
      <c r="B1" s="336"/>
      <c r="C1" s="336"/>
      <c r="D1" s="336"/>
      <c r="E1" s="337"/>
      <c r="F1" s="153" t="s">
        <v>459</v>
      </c>
    </row>
    <row r="2" spans="1:16" ht="15.75" x14ac:dyDescent="0.25">
      <c r="A2" s="152" t="s">
        <v>380</v>
      </c>
      <c r="B2" s="338" t="s">
        <v>458</v>
      </c>
      <c r="C2" s="338"/>
      <c r="D2" s="338"/>
      <c r="E2" s="338"/>
      <c r="F2" s="133"/>
      <c r="G2" s="133"/>
      <c r="H2" s="133"/>
      <c r="I2" s="133"/>
      <c r="J2" s="133"/>
      <c r="K2" s="133"/>
      <c r="L2" s="133"/>
      <c r="M2" s="133"/>
      <c r="N2" s="133"/>
      <c r="O2" s="134"/>
      <c r="P2" s="133"/>
    </row>
    <row r="3" spans="1:16" s="132" customFormat="1" x14ac:dyDescent="0.3">
      <c r="A3" s="152" t="s">
        <v>368</v>
      </c>
      <c r="B3" s="339" t="s">
        <v>496</v>
      </c>
      <c r="C3" s="339"/>
      <c r="D3" s="339"/>
      <c r="E3" s="339"/>
      <c r="F3" s="151"/>
      <c r="G3" s="148"/>
      <c r="H3" s="148"/>
      <c r="I3" s="148"/>
      <c r="J3" s="148"/>
      <c r="K3" s="148"/>
      <c r="L3" s="148"/>
      <c r="M3" s="148"/>
      <c r="N3" s="148"/>
      <c r="O3" s="149"/>
      <c r="P3" s="148"/>
    </row>
    <row r="4" spans="1:16" s="132" customFormat="1" x14ac:dyDescent="0.3">
      <c r="A4" s="152"/>
      <c r="B4" s="272"/>
      <c r="C4" s="272"/>
      <c r="D4" s="272" t="s">
        <v>544</v>
      </c>
      <c r="E4" s="272"/>
      <c r="F4" s="273"/>
      <c r="G4" s="148"/>
      <c r="H4" s="148"/>
      <c r="I4" s="148"/>
      <c r="J4" s="148"/>
      <c r="K4" s="148"/>
      <c r="L4" s="148"/>
      <c r="M4" s="148"/>
      <c r="N4" s="148"/>
      <c r="O4" s="149"/>
      <c r="P4" s="148"/>
    </row>
    <row r="5" spans="1:16" s="141" customFormat="1" ht="15.75" x14ac:dyDescent="0.25">
      <c r="A5" s="147">
        <v>42042</v>
      </c>
      <c r="B5" s="146">
        <v>1</v>
      </c>
      <c r="C5" s="150" t="s">
        <v>420</v>
      </c>
      <c r="D5" s="144" t="s">
        <v>238</v>
      </c>
      <c r="E5" s="143" t="s">
        <v>408</v>
      </c>
      <c r="F5" s="142">
        <v>16</v>
      </c>
      <c r="G5" s="148"/>
      <c r="H5" s="148"/>
      <c r="I5" s="148"/>
      <c r="J5" s="148"/>
      <c r="K5" s="148"/>
      <c r="L5" s="148"/>
      <c r="M5" s="148"/>
      <c r="N5" s="148"/>
      <c r="O5" s="149"/>
      <c r="P5" s="148"/>
    </row>
    <row r="6" spans="1:16" s="141" customFormat="1" ht="15.75" x14ac:dyDescent="0.25">
      <c r="A6" s="147">
        <v>42023</v>
      </c>
      <c r="B6" s="146">
        <v>1</v>
      </c>
      <c r="C6" s="150" t="s">
        <v>383</v>
      </c>
      <c r="D6" s="144" t="s">
        <v>135</v>
      </c>
      <c r="E6" s="143" t="s">
        <v>422</v>
      </c>
      <c r="F6" s="142">
        <v>28</v>
      </c>
      <c r="G6" s="148"/>
      <c r="H6" s="148"/>
      <c r="I6" s="148"/>
      <c r="J6" s="148"/>
      <c r="K6" s="148"/>
      <c r="L6" s="148"/>
      <c r="M6" s="148"/>
      <c r="N6" s="148"/>
      <c r="O6" s="149"/>
      <c r="P6" s="148"/>
    </row>
    <row r="7" spans="1:16" s="141" customFormat="1" ht="15.75" x14ac:dyDescent="0.25">
      <c r="A7" s="147">
        <v>42033</v>
      </c>
      <c r="B7" s="146">
        <v>1</v>
      </c>
      <c r="C7" s="150" t="s">
        <v>382</v>
      </c>
      <c r="D7" s="144" t="s">
        <v>79</v>
      </c>
      <c r="E7" s="143" t="s">
        <v>405</v>
      </c>
      <c r="F7" s="142">
        <v>25</v>
      </c>
      <c r="G7" s="148"/>
      <c r="H7" s="148"/>
      <c r="I7" s="148"/>
      <c r="J7" s="148"/>
      <c r="K7" s="148"/>
      <c r="L7" s="148"/>
      <c r="M7" s="148"/>
      <c r="N7" s="148"/>
      <c r="O7" s="149"/>
      <c r="P7" s="148"/>
    </row>
    <row r="8" spans="1:16" s="141" customFormat="1" ht="15.75" x14ac:dyDescent="0.25">
      <c r="A8" s="147">
        <v>42032</v>
      </c>
      <c r="B8" s="146">
        <v>1</v>
      </c>
      <c r="C8" s="150" t="s">
        <v>80</v>
      </c>
      <c r="D8" s="144" t="s">
        <v>98</v>
      </c>
      <c r="E8" s="143" t="s">
        <v>70</v>
      </c>
      <c r="F8" s="142">
        <v>56</v>
      </c>
      <c r="G8" s="148"/>
      <c r="H8" s="148"/>
      <c r="I8" s="148"/>
      <c r="J8" s="148"/>
      <c r="K8" s="148"/>
      <c r="L8" s="148"/>
      <c r="M8" s="148"/>
      <c r="N8" s="148"/>
      <c r="O8" s="149"/>
      <c r="P8" s="148"/>
    </row>
    <row r="9" spans="1:16" s="141" customFormat="1" ht="15.75" x14ac:dyDescent="0.25">
      <c r="A9" s="147">
        <v>42028</v>
      </c>
      <c r="B9" s="146">
        <v>1</v>
      </c>
      <c r="C9" s="150" t="s">
        <v>73</v>
      </c>
      <c r="D9" s="144" t="s">
        <v>143</v>
      </c>
      <c r="E9" s="143" t="s">
        <v>424</v>
      </c>
      <c r="F9" s="142">
        <v>27</v>
      </c>
      <c r="G9" s="148"/>
      <c r="H9" s="148"/>
      <c r="I9" s="148"/>
      <c r="J9" s="148"/>
      <c r="K9" s="148"/>
      <c r="L9" s="148"/>
      <c r="M9" s="148"/>
      <c r="N9" s="148"/>
      <c r="O9" s="149"/>
      <c r="P9" s="148"/>
    </row>
    <row r="10" spans="1:16" s="141" customFormat="1" ht="15.75" x14ac:dyDescent="0.25">
      <c r="A10" s="147">
        <v>42033</v>
      </c>
      <c r="B10" s="146">
        <v>1</v>
      </c>
      <c r="C10" s="150" t="s">
        <v>393</v>
      </c>
      <c r="D10" s="144" t="s">
        <v>102</v>
      </c>
      <c r="E10" s="143" t="s">
        <v>53</v>
      </c>
      <c r="F10" s="142">
        <v>20</v>
      </c>
      <c r="G10" s="148"/>
      <c r="H10" s="148"/>
      <c r="I10" s="148"/>
      <c r="J10" s="148"/>
      <c r="K10" s="148"/>
      <c r="L10" s="148"/>
      <c r="M10" s="148"/>
      <c r="N10" s="148"/>
      <c r="O10" s="149"/>
      <c r="P10" s="148"/>
    </row>
    <row r="11" spans="1:16" s="141" customFormat="1" ht="15.75" x14ac:dyDescent="0.25">
      <c r="A11" s="147">
        <v>42052</v>
      </c>
      <c r="B11" s="146">
        <v>1</v>
      </c>
      <c r="C11" s="150" t="s">
        <v>366</v>
      </c>
      <c r="D11" s="144" t="s">
        <v>183</v>
      </c>
      <c r="E11" s="143" t="s">
        <v>423</v>
      </c>
      <c r="F11" s="142">
        <v>26</v>
      </c>
      <c r="G11" s="148"/>
      <c r="H11" s="148"/>
      <c r="I11" s="148"/>
      <c r="J11" s="148"/>
      <c r="K11" s="148"/>
      <c r="L11" s="148"/>
      <c r="M11" s="148"/>
      <c r="N11" s="148"/>
      <c r="O11" s="149"/>
      <c r="P11" s="148"/>
    </row>
    <row r="12" spans="1:16" s="141" customFormat="1" ht="15.75" x14ac:dyDescent="0.25">
      <c r="A12" s="147">
        <v>42042</v>
      </c>
      <c r="B12" s="146">
        <v>1</v>
      </c>
      <c r="C12" s="150" t="s">
        <v>69</v>
      </c>
      <c r="D12" s="144" t="s">
        <v>143</v>
      </c>
      <c r="E12" s="143" t="s">
        <v>363</v>
      </c>
      <c r="F12" s="142">
        <v>63</v>
      </c>
      <c r="G12" s="148"/>
      <c r="H12" s="148"/>
      <c r="I12" s="148"/>
      <c r="J12" s="148"/>
      <c r="K12" s="148"/>
      <c r="L12" s="148"/>
      <c r="M12" s="148"/>
      <c r="N12" s="148"/>
      <c r="O12" s="149"/>
      <c r="P12" s="148"/>
    </row>
    <row r="13" spans="1:16" s="141" customFormat="1" ht="15.75" x14ac:dyDescent="0.25">
      <c r="A13" s="147">
        <v>42058</v>
      </c>
      <c r="B13" s="146">
        <v>2</v>
      </c>
      <c r="C13" s="150" t="s">
        <v>422</v>
      </c>
      <c r="D13" s="144" t="s">
        <v>265</v>
      </c>
      <c r="E13" s="143" t="s">
        <v>405</v>
      </c>
      <c r="F13" s="142">
        <v>30</v>
      </c>
      <c r="G13" s="148"/>
      <c r="H13" s="148"/>
      <c r="I13" s="148"/>
      <c r="J13" s="148"/>
      <c r="K13" s="148"/>
      <c r="L13" s="148"/>
      <c r="M13" s="148"/>
      <c r="N13" s="148"/>
      <c r="O13" s="149"/>
      <c r="P13" s="148"/>
    </row>
    <row r="14" spans="1:16" s="141" customFormat="1" ht="15.75" x14ac:dyDescent="0.25">
      <c r="A14" s="147">
        <v>42067</v>
      </c>
      <c r="B14" s="146">
        <v>2</v>
      </c>
      <c r="C14" s="150" t="s">
        <v>80</v>
      </c>
      <c r="D14" s="144" t="s">
        <v>120</v>
      </c>
      <c r="E14" s="143" t="s">
        <v>69</v>
      </c>
      <c r="F14" s="142">
        <v>45</v>
      </c>
      <c r="G14" s="148"/>
      <c r="H14" s="148"/>
      <c r="I14" s="148"/>
      <c r="J14" s="148"/>
      <c r="K14" s="148"/>
      <c r="L14" s="148"/>
      <c r="M14" s="148"/>
      <c r="N14" s="148"/>
      <c r="O14" s="149"/>
      <c r="P14" s="148"/>
    </row>
    <row r="15" spans="1:16" s="141" customFormat="1" ht="15.75" x14ac:dyDescent="0.25">
      <c r="A15" s="147">
        <v>42075</v>
      </c>
      <c r="B15" s="146">
        <v>2</v>
      </c>
      <c r="C15" s="150" t="s">
        <v>73</v>
      </c>
      <c r="D15" s="144" t="s">
        <v>98</v>
      </c>
      <c r="E15" s="143" t="s">
        <v>366</v>
      </c>
      <c r="F15" s="142">
        <v>34</v>
      </c>
      <c r="G15" s="148"/>
      <c r="H15" s="148"/>
      <c r="I15" s="148"/>
      <c r="J15" s="148"/>
      <c r="K15" s="148"/>
      <c r="L15" s="148"/>
      <c r="M15" s="148"/>
      <c r="N15" s="148"/>
      <c r="O15" s="149"/>
      <c r="P15" s="148"/>
    </row>
    <row r="16" spans="1:16" s="141" customFormat="1" ht="15.75" x14ac:dyDescent="0.25">
      <c r="A16" s="147">
        <v>42089</v>
      </c>
      <c r="B16" s="146">
        <v>2</v>
      </c>
      <c r="C16" s="150" t="s">
        <v>393</v>
      </c>
      <c r="D16" s="144" t="s">
        <v>79</v>
      </c>
      <c r="E16" s="143" t="s">
        <v>408</v>
      </c>
      <c r="F16" s="142">
        <v>50</v>
      </c>
      <c r="G16" s="148"/>
      <c r="H16" s="148"/>
      <c r="I16" s="148"/>
      <c r="J16" s="148"/>
      <c r="K16" s="148"/>
      <c r="L16" s="148"/>
      <c r="M16" s="148"/>
      <c r="N16" s="148"/>
      <c r="O16" s="149"/>
      <c r="P16" s="148"/>
    </row>
    <row r="17" spans="1:17" s="141" customFormat="1" ht="15.75" x14ac:dyDescent="0.25">
      <c r="A17" s="147">
        <v>42095</v>
      </c>
      <c r="B17" s="146" t="s">
        <v>377</v>
      </c>
      <c r="C17" s="150" t="s">
        <v>405</v>
      </c>
      <c r="D17" s="144" t="s">
        <v>28</v>
      </c>
      <c r="E17" s="143" t="s">
        <v>69</v>
      </c>
      <c r="F17" s="142">
        <v>49</v>
      </c>
      <c r="G17" s="148"/>
      <c r="H17" s="148"/>
      <c r="I17" s="148"/>
      <c r="J17" s="148"/>
      <c r="K17" s="148"/>
      <c r="L17" s="148"/>
      <c r="M17" s="148"/>
      <c r="N17" s="148"/>
      <c r="O17" s="149"/>
      <c r="P17" s="148"/>
    </row>
    <row r="18" spans="1:17" s="141" customFormat="1" ht="15.75" x14ac:dyDescent="0.25">
      <c r="A18" s="147">
        <v>42112</v>
      </c>
      <c r="B18" s="146" t="s">
        <v>377</v>
      </c>
      <c r="C18" s="150" t="s">
        <v>73</v>
      </c>
      <c r="D18" s="144" t="s">
        <v>151</v>
      </c>
      <c r="E18" s="143" t="s">
        <v>408</v>
      </c>
      <c r="F18" s="142">
        <v>26</v>
      </c>
      <c r="G18" s="148"/>
      <c r="H18" s="148"/>
      <c r="I18" s="148"/>
      <c r="J18" s="148"/>
      <c r="K18" s="148"/>
      <c r="L18" s="148"/>
      <c r="M18" s="148"/>
      <c r="N18" s="148"/>
      <c r="O18" s="149"/>
      <c r="P18" s="148"/>
    </row>
    <row r="19" spans="1:17" s="141" customFormat="1" ht="15.75" x14ac:dyDescent="0.25">
      <c r="A19" s="147">
        <v>42135</v>
      </c>
      <c r="B19" s="146" t="s">
        <v>38</v>
      </c>
      <c r="C19" s="145" t="s">
        <v>408</v>
      </c>
      <c r="D19" s="144" t="s">
        <v>102</v>
      </c>
      <c r="E19" s="143" t="s">
        <v>405</v>
      </c>
      <c r="F19" s="142">
        <v>40</v>
      </c>
      <c r="G19" s="133"/>
      <c r="H19" s="133"/>
      <c r="I19" s="133"/>
      <c r="J19" s="133"/>
      <c r="K19" s="133"/>
      <c r="L19" s="133"/>
      <c r="M19" s="133"/>
      <c r="N19" s="133"/>
      <c r="O19" s="134"/>
      <c r="P19" s="133"/>
    </row>
    <row r="20" spans="1:17" s="132" customFormat="1" x14ac:dyDescent="0.3">
      <c r="A20" s="140"/>
      <c r="B20" s="139"/>
      <c r="C20" s="138"/>
      <c r="D20" s="137" t="s">
        <v>457</v>
      </c>
      <c r="E20" s="136"/>
      <c r="F20" s="135"/>
      <c r="G20" s="133"/>
      <c r="H20" s="133"/>
      <c r="I20" s="133"/>
      <c r="J20" s="133"/>
      <c r="K20" s="133"/>
      <c r="L20" s="133"/>
      <c r="M20" s="133"/>
      <c r="N20" s="133"/>
      <c r="O20" s="134"/>
      <c r="P20" s="133"/>
    </row>
    <row r="21" spans="1:17" ht="15.75" x14ac:dyDescent="0.25">
      <c r="A21" s="152" t="s">
        <v>360</v>
      </c>
      <c r="B21" s="338" t="s">
        <v>458</v>
      </c>
      <c r="C21" s="338"/>
      <c r="D21" s="338"/>
      <c r="E21" s="338"/>
      <c r="F21" s="133"/>
      <c r="G21" s="133"/>
      <c r="H21" s="133"/>
      <c r="I21" s="133"/>
      <c r="J21" s="133"/>
      <c r="K21" s="133"/>
      <c r="L21" s="133"/>
      <c r="M21" s="133"/>
      <c r="N21" s="133"/>
      <c r="O21" s="134"/>
      <c r="P21" s="133"/>
    </row>
    <row r="22" spans="1:17" ht="15.75" x14ac:dyDescent="0.25">
      <c r="A22" s="152" t="s">
        <v>327</v>
      </c>
      <c r="B22" s="338" t="s">
        <v>458</v>
      </c>
      <c r="C22" s="338"/>
      <c r="D22" s="338"/>
      <c r="E22" s="338"/>
      <c r="F22" s="133"/>
      <c r="G22" s="133"/>
      <c r="H22" s="133"/>
      <c r="I22" s="133"/>
      <c r="J22" s="133"/>
      <c r="K22" s="133"/>
      <c r="L22" s="133"/>
      <c r="M22" s="133"/>
      <c r="N22" s="133"/>
      <c r="O22" s="134"/>
      <c r="P22" s="133"/>
    </row>
    <row r="23" spans="1:17" s="132" customFormat="1" x14ac:dyDescent="0.3">
      <c r="A23" s="152" t="s">
        <v>314</v>
      </c>
      <c r="B23" s="339" t="s">
        <v>495</v>
      </c>
      <c r="C23" s="339"/>
      <c r="D23" s="339"/>
      <c r="E23" s="339"/>
      <c r="F23" s="151"/>
      <c r="G23" s="148"/>
      <c r="H23" s="148"/>
      <c r="I23" s="148"/>
      <c r="J23" s="148"/>
      <c r="K23" s="148"/>
      <c r="L23" s="148"/>
      <c r="M23" s="148"/>
      <c r="N23" s="148"/>
      <c r="O23" s="149"/>
      <c r="P23" s="148"/>
    </row>
    <row r="24" spans="1:17" s="141" customFormat="1" ht="15.75" x14ac:dyDescent="0.25">
      <c r="A24" s="147">
        <v>43116</v>
      </c>
      <c r="B24" s="146" t="s">
        <v>490</v>
      </c>
      <c r="C24" s="150" t="s">
        <v>340</v>
      </c>
      <c r="D24" s="144" t="s">
        <v>198</v>
      </c>
      <c r="E24" s="143" t="s">
        <v>464</v>
      </c>
      <c r="F24" s="142">
        <v>11</v>
      </c>
      <c r="G24" s="148"/>
      <c r="H24" s="181">
        <v>1</v>
      </c>
      <c r="I24" s="181" t="s">
        <v>50</v>
      </c>
      <c r="J24" s="181" t="s">
        <v>42</v>
      </c>
      <c r="K24" s="181" t="s">
        <v>41</v>
      </c>
      <c r="L24" s="181" t="s">
        <v>40</v>
      </c>
      <c r="M24" s="181" t="s">
        <v>39</v>
      </c>
      <c r="N24" s="181" t="s">
        <v>38</v>
      </c>
      <c r="O24" s="181" t="s">
        <v>37</v>
      </c>
      <c r="P24" s="181" t="s">
        <v>36</v>
      </c>
      <c r="Q24" s="181" t="s">
        <v>43</v>
      </c>
    </row>
    <row r="25" spans="1:17" s="141" customFormat="1" ht="15.75" x14ac:dyDescent="0.25">
      <c r="A25" s="147">
        <v>43167</v>
      </c>
      <c r="B25" s="146" t="s">
        <v>490</v>
      </c>
      <c r="C25" s="150" t="s">
        <v>340</v>
      </c>
      <c r="D25" s="144" t="s">
        <v>323</v>
      </c>
      <c r="E25" s="143" t="s">
        <v>366</v>
      </c>
      <c r="F25" s="142">
        <v>22</v>
      </c>
      <c r="G25" s="148"/>
      <c r="H25" s="186">
        <v>1</v>
      </c>
      <c r="I25" s="187" t="s">
        <v>366</v>
      </c>
      <c r="J25" s="186">
        <v>4</v>
      </c>
      <c r="K25" s="186">
        <v>2</v>
      </c>
      <c r="L25" s="186">
        <v>0</v>
      </c>
      <c r="M25" s="186">
        <v>2</v>
      </c>
      <c r="N25" s="186">
        <v>15</v>
      </c>
      <c r="O25" s="186">
        <v>11</v>
      </c>
      <c r="P25" s="188">
        <v>6</v>
      </c>
      <c r="Q25" s="186">
        <f>N25-O25</f>
        <v>4</v>
      </c>
    </row>
    <row r="26" spans="1:17" s="141" customFormat="1" ht="15.75" x14ac:dyDescent="0.25">
      <c r="A26" s="147">
        <v>43143</v>
      </c>
      <c r="B26" s="146" t="s">
        <v>490</v>
      </c>
      <c r="C26" s="150" t="s">
        <v>464</v>
      </c>
      <c r="D26" s="144" t="s">
        <v>124</v>
      </c>
      <c r="E26" s="143" t="s">
        <v>340</v>
      </c>
      <c r="F26" s="142">
        <v>22</v>
      </c>
      <c r="G26" s="148"/>
      <c r="H26" s="189">
        <v>2</v>
      </c>
      <c r="I26" s="190" t="s">
        <v>464</v>
      </c>
      <c r="J26" s="189">
        <v>4</v>
      </c>
      <c r="K26" s="189">
        <v>2</v>
      </c>
      <c r="L26" s="189">
        <v>0</v>
      </c>
      <c r="M26" s="189">
        <v>2</v>
      </c>
      <c r="N26" s="189">
        <v>14</v>
      </c>
      <c r="O26" s="189">
        <v>11</v>
      </c>
      <c r="P26" s="191">
        <v>6</v>
      </c>
      <c r="Q26" s="189">
        <f>N26-O26</f>
        <v>3</v>
      </c>
    </row>
    <row r="27" spans="1:17" s="141" customFormat="1" ht="15.75" x14ac:dyDescent="0.25">
      <c r="A27" s="147">
        <v>43185</v>
      </c>
      <c r="B27" s="146" t="s">
        <v>490</v>
      </c>
      <c r="C27" s="150" t="s">
        <v>464</v>
      </c>
      <c r="D27" s="144" t="s">
        <v>62</v>
      </c>
      <c r="E27" s="143" t="s">
        <v>366</v>
      </c>
      <c r="F27" s="142">
        <v>35</v>
      </c>
      <c r="G27" s="148"/>
      <c r="H27" s="189">
        <v>3</v>
      </c>
      <c r="I27" s="190" t="s">
        <v>340</v>
      </c>
      <c r="J27" s="189">
        <v>4</v>
      </c>
      <c r="K27" s="189">
        <v>2</v>
      </c>
      <c r="L27" s="189">
        <v>0</v>
      </c>
      <c r="M27" s="189">
        <v>2</v>
      </c>
      <c r="N27" s="189">
        <v>14</v>
      </c>
      <c r="O27" s="189">
        <v>21</v>
      </c>
      <c r="P27" s="191">
        <v>6</v>
      </c>
      <c r="Q27" s="189">
        <f>N27-O27</f>
        <v>-7</v>
      </c>
    </row>
    <row r="28" spans="1:17" s="141" customFormat="1" ht="15.75" x14ac:dyDescent="0.25">
      <c r="A28" s="147">
        <v>43194</v>
      </c>
      <c r="B28" s="146" t="s">
        <v>490</v>
      </c>
      <c r="C28" s="150" t="s">
        <v>366</v>
      </c>
      <c r="D28" s="144" t="s">
        <v>103</v>
      </c>
      <c r="E28" s="143" t="s">
        <v>340</v>
      </c>
      <c r="F28" s="142">
        <v>27</v>
      </c>
      <c r="G28" s="148"/>
      <c r="H28" s="182"/>
      <c r="I28" s="183"/>
      <c r="J28" s="182"/>
      <c r="K28" s="185">
        <f>SUM(K25:K27)</f>
        <v>6</v>
      </c>
      <c r="L28" s="185">
        <f>SUM(L25:L27)</f>
        <v>0</v>
      </c>
      <c r="M28" s="185">
        <f>SUM(M25:M27)</f>
        <v>6</v>
      </c>
      <c r="N28" s="185">
        <f>SUM(N25:N27)</f>
        <v>43</v>
      </c>
      <c r="O28" s="185">
        <f>SUM(O25:O27)</f>
        <v>43</v>
      </c>
      <c r="P28" s="184"/>
      <c r="Q28" s="185">
        <f>SUM(Q25:Q27)</f>
        <v>0</v>
      </c>
    </row>
    <row r="29" spans="1:17" s="141" customFormat="1" ht="15.75" x14ac:dyDescent="0.25">
      <c r="A29" s="147">
        <v>43208</v>
      </c>
      <c r="B29" s="146" t="s">
        <v>490</v>
      </c>
      <c r="C29" s="150" t="s">
        <v>366</v>
      </c>
      <c r="D29" s="144" t="s">
        <v>16</v>
      </c>
      <c r="E29" s="143" t="s">
        <v>464</v>
      </c>
      <c r="F29" s="142">
        <v>34</v>
      </c>
      <c r="G29" s="148"/>
    </row>
    <row r="30" spans="1:17" s="141" customFormat="1" ht="15.75" x14ac:dyDescent="0.25">
      <c r="A30" s="147">
        <v>43150</v>
      </c>
      <c r="B30" s="146" t="s">
        <v>489</v>
      </c>
      <c r="C30" s="150" t="s">
        <v>108</v>
      </c>
      <c r="D30" s="144" t="s">
        <v>52</v>
      </c>
      <c r="E30" s="143" t="s">
        <v>56</v>
      </c>
      <c r="F30" s="142">
        <v>20</v>
      </c>
      <c r="G30" s="148"/>
      <c r="H30" s="181">
        <v>2</v>
      </c>
      <c r="I30" s="181" t="s">
        <v>50</v>
      </c>
      <c r="J30" s="181" t="s">
        <v>42</v>
      </c>
      <c r="K30" s="181" t="s">
        <v>41</v>
      </c>
      <c r="L30" s="181" t="s">
        <v>40</v>
      </c>
      <c r="M30" s="181" t="s">
        <v>39</v>
      </c>
      <c r="N30" s="181" t="s">
        <v>38</v>
      </c>
      <c r="O30" s="181" t="s">
        <v>37</v>
      </c>
      <c r="P30" s="181" t="s">
        <v>36</v>
      </c>
      <c r="Q30" s="181" t="s">
        <v>43</v>
      </c>
    </row>
    <row r="31" spans="1:17" s="141" customFormat="1" ht="15.75" x14ac:dyDescent="0.25">
      <c r="A31" s="147">
        <v>43157</v>
      </c>
      <c r="B31" s="146" t="s">
        <v>489</v>
      </c>
      <c r="C31" s="150" t="s">
        <v>108</v>
      </c>
      <c r="D31" s="144" t="s">
        <v>52</v>
      </c>
      <c r="E31" s="143" t="s">
        <v>100</v>
      </c>
      <c r="F31" s="142">
        <v>20</v>
      </c>
      <c r="G31" s="148"/>
      <c r="H31" s="186">
        <v>1</v>
      </c>
      <c r="I31" s="187" t="s">
        <v>497</v>
      </c>
      <c r="J31" s="186">
        <v>4</v>
      </c>
      <c r="K31" s="186">
        <v>3</v>
      </c>
      <c r="L31" s="186">
        <v>0</v>
      </c>
      <c r="M31" s="186">
        <v>1</v>
      </c>
      <c r="N31" s="186">
        <v>18</v>
      </c>
      <c r="O31" s="186">
        <v>7</v>
      </c>
      <c r="P31" s="188">
        <v>9</v>
      </c>
      <c r="Q31" s="186">
        <f>N31-O31</f>
        <v>11</v>
      </c>
    </row>
    <row r="32" spans="1:17" s="141" customFormat="1" ht="15.75" x14ac:dyDescent="0.25">
      <c r="A32" s="147">
        <v>43208</v>
      </c>
      <c r="B32" s="146" t="s">
        <v>489</v>
      </c>
      <c r="C32" s="150" t="s">
        <v>56</v>
      </c>
      <c r="D32" s="144" t="s">
        <v>143</v>
      </c>
      <c r="E32" s="143" t="s">
        <v>108</v>
      </c>
      <c r="F32" s="142">
        <v>7</v>
      </c>
      <c r="G32" s="148"/>
      <c r="H32" s="189">
        <v>2</v>
      </c>
      <c r="I32" s="190" t="s">
        <v>108</v>
      </c>
      <c r="J32" s="189">
        <v>4</v>
      </c>
      <c r="K32" s="189">
        <v>3</v>
      </c>
      <c r="L32" s="189">
        <v>0</v>
      </c>
      <c r="M32" s="189">
        <v>1</v>
      </c>
      <c r="N32" s="189">
        <v>9</v>
      </c>
      <c r="O32" s="189">
        <v>8</v>
      </c>
      <c r="P32" s="191">
        <v>9</v>
      </c>
      <c r="Q32" s="189">
        <f>N32-O32</f>
        <v>1</v>
      </c>
    </row>
    <row r="33" spans="1:17" s="141" customFormat="1" ht="15.75" x14ac:dyDescent="0.25">
      <c r="A33" s="147">
        <v>43213</v>
      </c>
      <c r="B33" s="146" t="s">
        <v>489</v>
      </c>
      <c r="C33" s="150" t="s">
        <v>56</v>
      </c>
      <c r="D33" s="144" t="s">
        <v>339</v>
      </c>
      <c r="E33" s="143" t="s">
        <v>100</v>
      </c>
      <c r="F33" s="142">
        <v>23</v>
      </c>
      <c r="G33" s="148"/>
      <c r="H33" s="189">
        <v>3</v>
      </c>
      <c r="I33" s="190" t="s">
        <v>100</v>
      </c>
      <c r="J33" s="189">
        <v>4</v>
      </c>
      <c r="K33" s="189">
        <v>0</v>
      </c>
      <c r="L33" s="189">
        <v>0</v>
      </c>
      <c r="M33" s="189">
        <v>4</v>
      </c>
      <c r="N33" s="189">
        <v>6</v>
      </c>
      <c r="O33" s="189">
        <v>18</v>
      </c>
      <c r="P33" s="191">
        <v>0</v>
      </c>
      <c r="Q33" s="189">
        <f>N33-O33</f>
        <v>-12</v>
      </c>
    </row>
    <row r="34" spans="1:17" s="141" customFormat="1" ht="15.75" x14ac:dyDescent="0.25">
      <c r="A34" s="147">
        <v>43166</v>
      </c>
      <c r="B34" s="146" t="s">
        <v>489</v>
      </c>
      <c r="C34" s="150" t="s">
        <v>100</v>
      </c>
      <c r="D34" s="144" t="s">
        <v>35</v>
      </c>
      <c r="E34" s="143" t="s">
        <v>108</v>
      </c>
      <c r="F34" s="142">
        <v>21</v>
      </c>
      <c r="G34" s="148"/>
      <c r="H34" s="182"/>
      <c r="I34" s="183"/>
      <c r="J34" s="182"/>
      <c r="K34" s="185">
        <f>SUM(K31:K33)</f>
        <v>6</v>
      </c>
      <c r="L34" s="185">
        <f>SUM(L31:L33)</f>
        <v>0</v>
      </c>
      <c r="M34" s="185">
        <f>SUM(M31:M33)</f>
        <v>6</v>
      </c>
      <c r="N34" s="185">
        <f>SUM(N31:N33)</f>
        <v>33</v>
      </c>
      <c r="O34" s="185">
        <f>SUM(O31:O33)</f>
        <v>33</v>
      </c>
      <c r="P34" s="184"/>
      <c r="Q34" s="185">
        <f>SUM(Q31:Q33)</f>
        <v>0</v>
      </c>
    </row>
    <row r="35" spans="1:17" s="141" customFormat="1" ht="15.75" x14ac:dyDescent="0.25">
      <c r="A35" s="147">
        <v>43117</v>
      </c>
      <c r="B35" s="146" t="s">
        <v>489</v>
      </c>
      <c r="C35" s="150" t="s">
        <v>100</v>
      </c>
      <c r="D35" s="144" t="s">
        <v>109</v>
      </c>
      <c r="E35" s="143" t="s">
        <v>56</v>
      </c>
      <c r="F35" s="142">
        <v>23</v>
      </c>
      <c r="G35" s="148"/>
      <c r="H35" s="181">
        <v>3</v>
      </c>
      <c r="I35" s="181" t="s">
        <v>50</v>
      </c>
      <c r="J35" s="181" t="s">
        <v>42</v>
      </c>
      <c r="K35" s="181" t="s">
        <v>41</v>
      </c>
      <c r="L35" s="181" t="s">
        <v>40</v>
      </c>
      <c r="M35" s="181" t="s">
        <v>39</v>
      </c>
      <c r="N35" s="181" t="s">
        <v>38</v>
      </c>
      <c r="O35" s="181" t="s">
        <v>37</v>
      </c>
      <c r="P35" s="181" t="s">
        <v>36</v>
      </c>
      <c r="Q35" s="181" t="s">
        <v>43</v>
      </c>
    </row>
    <row r="36" spans="1:17" s="141" customFormat="1" ht="15.75" x14ac:dyDescent="0.25">
      <c r="A36" s="147">
        <v>43185</v>
      </c>
      <c r="B36" s="146" t="s">
        <v>492</v>
      </c>
      <c r="C36" s="150" t="s">
        <v>76</v>
      </c>
      <c r="D36" s="144" t="s">
        <v>55</v>
      </c>
      <c r="E36" s="143" t="s">
        <v>80</v>
      </c>
      <c r="F36" s="142">
        <v>38</v>
      </c>
      <c r="G36" s="148"/>
      <c r="H36" s="186">
        <v>1</v>
      </c>
      <c r="I36" s="187" t="s">
        <v>76</v>
      </c>
      <c r="J36" s="186">
        <v>2</v>
      </c>
      <c r="K36" s="186">
        <v>0</v>
      </c>
      <c r="L36" s="186">
        <v>2</v>
      </c>
      <c r="M36" s="186">
        <v>0</v>
      </c>
      <c r="N36" s="186">
        <v>3</v>
      </c>
      <c r="O36" s="186">
        <v>3</v>
      </c>
      <c r="P36" s="188">
        <v>2</v>
      </c>
      <c r="Q36" s="186">
        <f>N36-O36</f>
        <v>0</v>
      </c>
    </row>
    <row r="37" spans="1:17" s="141" customFormat="1" ht="15.75" x14ac:dyDescent="0.25">
      <c r="A37" s="147">
        <v>43150</v>
      </c>
      <c r="B37" s="146" t="s">
        <v>492</v>
      </c>
      <c r="C37" s="150" t="s">
        <v>80</v>
      </c>
      <c r="D37" s="144" t="s">
        <v>21</v>
      </c>
      <c r="E37" s="143" t="s">
        <v>76</v>
      </c>
      <c r="F37" s="142">
        <v>46</v>
      </c>
      <c r="G37" s="148"/>
      <c r="H37" s="189">
        <v>2</v>
      </c>
      <c r="I37" s="190" t="s">
        <v>80</v>
      </c>
      <c r="J37" s="189">
        <v>2</v>
      </c>
      <c r="K37" s="189">
        <v>0</v>
      </c>
      <c r="L37" s="189">
        <v>2</v>
      </c>
      <c r="M37" s="189">
        <v>0</v>
      </c>
      <c r="N37" s="189">
        <v>3</v>
      </c>
      <c r="O37" s="189">
        <v>3</v>
      </c>
      <c r="P37" s="191">
        <v>2</v>
      </c>
      <c r="Q37" s="189">
        <f>N37-O37</f>
        <v>0</v>
      </c>
    </row>
    <row r="38" spans="1:17" s="141" customFormat="1" ht="15.75" x14ac:dyDescent="0.25">
      <c r="A38" s="147">
        <v>43169</v>
      </c>
      <c r="B38" s="146" t="s">
        <v>491</v>
      </c>
      <c r="C38" s="150" t="s">
        <v>382</v>
      </c>
      <c r="D38" s="144" t="s">
        <v>135</v>
      </c>
      <c r="E38" s="143" t="s">
        <v>433</v>
      </c>
      <c r="F38" s="142">
        <v>27</v>
      </c>
      <c r="G38" s="148"/>
      <c r="H38" s="182"/>
      <c r="I38" s="183" t="s">
        <v>548</v>
      </c>
      <c r="J38" s="182"/>
      <c r="K38" s="185">
        <f>SUM(K35:K37)</f>
        <v>0</v>
      </c>
      <c r="L38" s="185">
        <f>SUM(L35:L37)</f>
        <v>4</v>
      </c>
      <c r="M38" s="185">
        <f>SUM(M35:M37)</f>
        <v>0</v>
      </c>
      <c r="N38" s="185">
        <f>SUM(N35:N37)</f>
        <v>6</v>
      </c>
      <c r="O38" s="185">
        <f>SUM(O35:O37)</f>
        <v>6</v>
      </c>
      <c r="P38" s="184"/>
      <c r="Q38" s="185">
        <f>SUM(Q35:Q37)</f>
        <v>0</v>
      </c>
    </row>
    <row r="39" spans="1:17" s="141" customFormat="1" ht="15.75" x14ac:dyDescent="0.25">
      <c r="A39" s="147">
        <v>43155</v>
      </c>
      <c r="B39" s="146" t="s">
        <v>491</v>
      </c>
      <c r="C39" s="150" t="s">
        <v>382</v>
      </c>
      <c r="D39" s="144" t="s">
        <v>238</v>
      </c>
      <c r="E39" s="143" t="s">
        <v>53</v>
      </c>
      <c r="F39" s="142">
        <v>46</v>
      </c>
      <c r="G39" s="148"/>
      <c r="H39" s="181">
        <v>4</v>
      </c>
      <c r="I39" s="181" t="s">
        <v>50</v>
      </c>
      <c r="J39" s="181" t="s">
        <v>42</v>
      </c>
      <c r="K39" s="181" t="s">
        <v>41</v>
      </c>
      <c r="L39" s="181" t="s">
        <v>40</v>
      </c>
      <c r="M39" s="181" t="s">
        <v>39</v>
      </c>
      <c r="N39" s="181" t="s">
        <v>38</v>
      </c>
      <c r="O39" s="181" t="s">
        <v>37</v>
      </c>
      <c r="P39" s="181" t="s">
        <v>36</v>
      </c>
      <c r="Q39" s="181" t="s">
        <v>43</v>
      </c>
    </row>
    <row r="40" spans="1:17" s="141" customFormat="1" ht="15.75" x14ac:dyDescent="0.25">
      <c r="A40" s="147">
        <v>43146</v>
      </c>
      <c r="B40" s="146" t="s">
        <v>491</v>
      </c>
      <c r="C40" s="150" t="s">
        <v>433</v>
      </c>
      <c r="D40" s="144" t="s">
        <v>16</v>
      </c>
      <c r="E40" s="143" t="s">
        <v>382</v>
      </c>
      <c r="F40" s="142">
        <v>37</v>
      </c>
      <c r="G40" s="148"/>
      <c r="H40" s="186">
        <v>1</v>
      </c>
      <c r="I40" s="187" t="s">
        <v>53</v>
      </c>
      <c r="J40" s="186">
        <v>4</v>
      </c>
      <c r="K40" s="186">
        <v>4</v>
      </c>
      <c r="L40" s="186">
        <v>0</v>
      </c>
      <c r="M40" s="186">
        <v>0</v>
      </c>
      <c r="N40" s="186">
        <v>14</v>
      </c>
      <c r="O40" s="186">
        <v>4</v>
      </c>
      <c r="P40" s="188">
        <v>12</v>
      </c>
      <c r="Q40" s="186">
        <f>N40-O40</f>
        <v>10</v>
      </c>
    </row>
    <row r="41" spans="1:17" s="141" customFormat="1" ht="15.75" x14ac:dyDescent="0.25">
      <c r="A41" s="147">
        <v>43207</v>
      </c>
      <c r="B41" s="146" t="s">
        <v>491</v>
      </c>
      <c r="C41" s="150" t="s">
        <v>433</v>
      </c>
      <c r="D41" s="144" t="s">
        <v>35</v>
      </c>
      <c r="E41" s="143" t="s">
        <v>53</v>
      </c>
      <c r="F41" s="142">
        <v>30</v>
      </c>
      <c r="G41" s="148"/>
      <c r="H41" s="189">
        <v>2</v>
      </c>
      <c r="I41" s="190" t="s">
        <v>433</v>
      </c>
      <c r="J41" s="189">
        <v>4</v>
      </c>
      <c r="K41" s="189">
        <v>2</v>
      </c>
      <c r="L41" s="189">
        <v>0</v>
      </c>
      <c r="M41" s="189">
        <v>2</v>
      </c>
      <c r="N41" s="189">
        <v>7</v>
      </c>
      <c r="O41" s="189">
        <v>6</v>
      </c>
      <c r="P41" s="191">
        <v>6</v>
      </c>
      <c r="Q41" s="189">
        <f>N41-O41</f>
        <v>1</v>
      </c>
    </row>
    <row r="42" spans="1:17" s="141" customFormat="1" ht="15.75" x14ac:dyDescent="0.25">
      <c r="A42" s="147">
        <v>43174</v>
      </c>
      <c r="B42" s="146" t="s">
        <v>491</v>
      </c>
      <c r="C42" s="150" t="s">
        <v>53</v>
      </c>
      <c r="D42" s="144" t="s">
        <v>143</v>
      </c>
      <c r="E42" s="143" t="s">
        <v>382</v>
      </c>
      <c r="F42" s="142">
        <v>56</v>
      </c>
      <c r="G42" s="148"/>
      <c r="H42" s="189">
        <v>3</v>
      </c>
      <c r="I42" s="190" t="s">
        <v>382</v>
      </c>
      <c r="J42" s="189">
        <v>4</v>
      </c>
      <c r="K42" s="189">
        <v>0</v>
      </c>
      <c r="L42" s="189">
        <v>0</v>
      </c>
      <c r="M42" s="189">
        <v>4</v>
      </c>
      <c r="N42" s="189">
        <v>4</v>
      </c>
      <c r="O42" s="189">
        <v>15</v>
      </c>
      <c r="P42" s="191">
        <v>0</v>
      </c>
      <c r="Q42" s="189">
        <f>N42-O42</f>
        <v>-11</v>
      </c>
    </row>
    <row r="43" spans="1:17" s="141" customFormat="1" ht="15.75" x14ac:dyDescent="0.25">
      <c r="A43" s="147">
        <v>43167</v>
      </c>
      <c r="B43" s="146" t="s">
        <v>491</v>
      </c>
      <c r="C43" s="150" t="s">
        <v>53</v>
      </c>
      <c r="D43" s="144" t="s">
        <v>16</v>
      </c>
      <c r="E43" s="143" t="s">
        <v>433</v>
      </c>
      <c r="F43" s="142">
        <v>48</v>
      </c>
      <c r="G43" s="148"/>
      <c r="H43" s="182"/>
      <c r="I43" s="183"/>
      <c r="J43" s="182"/>
      <c r="K43" s="185">
        <f>SUM(K40:K42)</f>
        <v>6</v>
      </c>
      <c r="L43" s="185">
        <f>SUM(L40:L42)</f>
        <v>0</v>
      </c>
      <c r="M43" s="185">
        <f>SUM(M40:M42)</f>
        <v>6</v>
      </c>
      <c r="N43" s="185">
        <f>SUM(N40:N42)</f>
        <v>25</v>
      </c>
      <c r="O43" s="185">
        <f>SUM(O40:O42)</f>
        <v>25</v>
      </c>
      <c r="P43" s="184"/>
      <c r="Q43" s="185">
        <f>SUM(Q40:Q42)</f>
        <v>0</v>
      </c>
    </row>
    <row r="44" spans="1:17" s="141" customFormat="1" ht="15.75" x14ac:dyDescent="0.25">
      <c r="A44" s="147">
        <v>43223</v>
      </c>
      <c r="B44" s="146" t="s">
        <v>377</v>
      </c>
      <c r="C44" s="150" t="s">
        <v>76</v>
      </c>
      <c r="D44" s="144" t="s">
        <v>62</v>
      </c>
      <c r="E44" s="143" t="s">
        <v>53</v>
      </c>
      <c r="F44" s="142">
        <v>47</v>
      </c>
      <c r="G44" s="148"/>
      <c r="H44" s="148"/>
      <c r="I44" s="148"/>
      <c r="J44" s="148"/>
      <c r="K44" s="148"/>
      <c r="L44" s="148"/>
      <c r="M44" s="148"/>
      <c r="N44" s="148"/>
      <c r="O44" s="149"/>
      <c r="P44" s="148"/>
    </row>
    <row r="45" spans="1:17" s="141" customFormat="1" ht="15.75" x14ac:dyDescent="0.25">
      <c r="A45" s="147">
        <v>43221</v>
      </c>
      <c r="B45" s="146" t="s">
        <v>377</v>
      </c>
      <c r="C45" s="150" t="s">
        <v>56</v>
      </c>
      <c r="D45" s="144" t="s">
        <v>83</v>
      </c>
      <c r="E45" s="143" t="s">
        <v>366</v>
      </c>
      <c r="F45" s="142">
        <v>27</v>
      </c>
      <c r="G45" s="148"/>
      <c r="H45" s="148"/>
      <c r="I45" s="148"/>
      <c r="J45" s="148"/>
      <c r="K45" s="148"/>
      <c r="L45" s="148"/>
      <c r="M45" s="148"/>
      <c r="N45" s="148"/>
      <c r="O45" s="149"/>
      <c r="P45" s="148"/>
    </row>
    <row r="46" spans="1:17" s="141" customFormat="1" ht="15.75" x14ac:dyDescent="0.25">
      <c r="A46" s="147">
        <v>43235</v>
      </c>
      <c r="B46" s="146" t="s">
        <v>38</v>
      </c>
      <c r="C46" s="145" t="s">
        <v>76</v>
      </c>
      <c r="D46" s="144" t="s">
        <v>102</v>
      </c>
      <c r="E46" s="143" t="s">
        <v>366</v>
      </c>
      <c r="F46" s="142">
        <v>85</v>
      </c>
      <c r="G46" s="133"/>
      <c r="H46" s="133"/>
      <c r="I46" s="133"/>
      <c r="J46" s="133"/>
      <c r="K46" s="133"/>
      <c r="L46" s="133"/>
      <c r="M46" s="133"/>
      <c r="N46" s="133"/>
      <c r="O46" s="134"/>
      <c r="P46" s="133"/>
    </row>
    <row r="47" spans="1:17" s="132" customFormat="1" x14ac:dyDescent="0.3">
      <c r="A47" s="140"/>
      <c r="B47" s="139"/>
      <c r="C47" s="138"/>
      <c r="D47" s="137" t="s">
        <v>494</v>
      </c>
      <c r="E47" s="136"/>
      <c r="F47" s="135"/>
      <c r="G47" s="133"/>
      <c r="H47" s="133"/>
      <c r="I47" s="133"/>
      <c r="J47" s="133"/>
      <c r="K47" s="133"/>
      <c r="L47" s="133"/>
      <c r="M47" s="133"/>
      <c r="N47" s="133"/>
      <c r="O47" s="134"/>
      <c r="P47" s="133"/>
    </row>
    <row r="48" spans="1:17" ht="15.75" x14ac:dyDescent="0.25">
      <c r="A48" s="152" t="s">
        <v>281</v>
      </c>
      <c r="B48" s="338" t="s">
        <v>458</v>
      </c>
      <c r="C48" s="338"/>
      <c r="D48" s="338"/>
      <c r="E48" s="338"/>
      <c r="F48" s="252"/>
      <c r="G48" s="133"/>
      <c r="H48" s="133"/>
      <c r="I48" s="133"/>
      <c r="J48" s="133"/>
      <c r="K48" s="133"/>
      <c r="L48" s="133"/>
      <c r="M48" s="133"/>
      <c r="N48" s="133"/>
      <c r="O48" s="134"/>
      <c r="P48" s="133"/>
    </row>
    <row r="49" spans="1:16" ht="15.75" x14ac:dyDescent="0.25">
      <c r="A49" s="152" t="s">
        <v>206</v>
      </c>
      <c r="B49" s="338" t="s">
        <v>458</v>
      </c>
      <c r="C49" s="338"/>
      <c r="D49" s="338"/>
      <c r="E49" s="338"/>
      <c r="F49" s="252"/>
      <c r="G49" s="133"/>
      <c r="H49" s="133"/>
      <c r="I49" s="133"/>
      <c r="J49" s="133"/>
      <c r="K49" s="133"/>
      <c r="L49" s="133"/>
      <c r="M49" s="133"/>
      <c r="N49" s="133"/>
      <c r="O49" s="134"/>
      <c r="P49" s="133"/>
    </row>
    <row r="50" spans="1:16" ht="15.75" x14ac:dyDescent="0.25">
      <c r="A50" s="152" t="s">
        <v>116</v>
      </c>
      <c r="B50" s="338" t="s">
        <v>458</v>
      </c>
      <c r="C50" s="338"/>
      <c r="D50" s="338"/>
      <c r="E50" s="338"/>
      <c r="F50" s="252"/>
      <c r="G50" s="133"/>
      <c r="H50" s="133"/>
      <c r="I50" s="133"/>
      <c r="J50" s="133"/>
      <c r="K50" s="133"/>
      <c r="L50" s="133"/>
      <c r="M50" s="133"/>
      <c r="N50" s="133"/>
      <c r="O50" s="134"/>
      <c r="P50" s="133"/>
    </row>
    <row r="51" spans="1:16" ht="15.75" x14ac:dyDescent="0.25">
      <c r="A51" s="152" t="s">
        <v>525</v>
      </c>
      <c r="B51" s="338" t="s">
        <v>458</v>
      </c>
      <c r="C51" s="338"/>
      <c r="D51" s="338"/>
      <c r="E51" s="338"/>
      <c r="F51" s="252"/>
      <c r="G51" s="133"/>
      <c r="H51" s="133"/>
      <c r="I51" s="133"/>
      <c r="J51" s="133"/>
      <c r="K51" s="133"/>
      <c r="L51" s="133"/>
      <c r="M51" s="133"/>
      <c r="N51" s="133"/>
      <c r="O51" s="134"/>
      <c r="P51" s="133"/>
    </row>
    <row r="52" spans="1:16" ht="15.75" x14ac:dyDescent="0.25">
      <c r="A52" s="152" t="s">
        <v>535</v>
      </c>
      <c r="B52" s="338" t="s">
        <v>458</v>
      </c>
      <c r="C52" s="338"/>
      <c r="D52" s="338"/>
      <c r="E52" s="338"/>
      <c r="F52" s="252"/>
      <c r="G52" s="133"/>
      <c r="H52" s="133"/>
      <c r="I52" s="133"/>
      <c r="J52" s="133"/>
      <c r="K52" s="133"/>
      <c r="L52" s="133"/>
      <c r="M52" s="133"/>
      <c r="N52" s="133"/>
      <c r="O52" s="134"/>
      <c r="P52" s="133"/>
    </row>
  </sheetData>
  <sortState ref="A23:S42">
    <sortCondition ref="B23:B42"/>
    <sortCondition ref="C23:C42"/>
    <sortCondition ref="E23:E42"/>
  </sortState>
  <mergeCells count="11">
    <mergeCell ref="B52:E52"/>
    <mergeCell ref="A1:E1"/>
    <mergeCell ref="B2:E2"/>
    <mergeCell ref="B21:E21"/>
    <mergeCell ref="B22:E22"/>
    <mergeCell ref="B51:E51"/>
    <mergeCell ref="B48:E48"/>
    <mergeCell ref="B49:E49"/>
    <mergeCell ref="B50:E50"/>
    <mergeCell ref="B23:E23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Dev. from 2013.14</vt:lpstr>
      <vt:lpstr>Dev.Cup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2022-04-05T15:53:34Z</dcterms:created>
  <dcterms:modified xsi:type="dcterms:W3CDTF">2023-05-31T12:03:17Z</dcterms:modified>
</cp:coreProperties>
</file>